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8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9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xcel Files\"/>
    </mc:Choice>
  </mc:AlternateContent>
  <xr:revisionPtr revIDLastSave="0" documentId="8_{2D5A47DD-4368-48FD-88BF-3A8FB90BC892}" xr6:coauthVersionLast="45" xr6:coauthVersionMax="45" xr10:uidLastSave="{00000000-0000-0000-0000-000000000000}"/>
  <bookViews>
    <workbookView xWindow="-120" yWindow="-120" windowWidth="29040" windowHeight="15840" tabRatio="700" xr2:uid="{00000000-000D-0000-FFFF-FFFF00000000}"/>
  </bookViews>
  <sheets>
    <sheet name="CONTROL" sheetId="1" r:id="rId1"/>
    <sheet name="Sheet5" sheetId="11" r:id="rId2"/>
    <sheet name="CONTROL (2)" sheetId="2" r:id="rId3"/>
    <sheet name="Sheet2" sheetId="3" r:id="rId4"/>
    <sheet name="Sheet3" sheetId="4" r:id="rId5"/>
    <sheet name="Sheet1" sheetId="5" r:id="rId6"/>
    <sheet name="Sheet4" sheetId="6" r:id="rId7"/>
    <sheet name="Sheet 5" sheetId="8" r:id="rId8"/>
    <sheet name="Sheet8" sheetId="10" r:id="rId9"/>
    <sheet name="Sheet4 (2)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1" l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Z76" i="11"/>
  <c r="Z77" i="11" s="1"/>
  <c r="Z78" i="11" s="1"/>
  <c r="Z79" i="11" s="1"/>
  <c r="Z80" i="11" s="1"/>
  <c r="Z81" i="11" s="1"/>
  <c r="Z82" i="11" s="1"/>
  <c r="Z83" i="11" s="1"/>
  <c r="Z84" i="11" s="1"/>
  <c r="Z85" i="11" s="1"/>
  <c r="Z86" i="11" s="1"/>
  <c r="Z87" i="11" s="1"/>
  <c r="Z88" i="11" s="1"/>
  <c r="Z89" i="11" s="1"/>
  <c r="Z90" i="11" s="1"/>
  <c r="Z91" i="11" s="1"/>
  <c r="Z92" i="11" s="1"/>
  <c r="Z93" i="11" s="1"/>
  <c r="Z94" i="11" s="1"/>
  <c r="Z95" i="11" s="1"/>
  <c r="Z96" i="11" s="1"/>
  <c r="Z97" i="11" s="1"/>
  <c r="Z98" i="11" s="1"/>
  <c r="Z99" i="11" s="1"/>
  <c r="Z100" i="11" s="1"/>
  <c r="Z101" i="11" s="1"/>
  <c r="Z102" i="11" s="1"/>
  <c r="Z103" i="11" s="1"/>
  <c r="Z104" i="11" s="1"/>
  <c r="Z105" i="11" s="1"/>
  <c r="Z106" i="11" s="1"/>
  <c r="Z107" i="11" s="1"/>
  <c r="Z108" i="11" s="1"/>
  <c r="Z109" i="11" s="1"/>
  <c r="Z110" i="11" s="1"/>
  <c r="Z111" i="11" s="1"/>
  <c r="Z112" i="11" s="1"/>
  <c r="Z113" i="11" s="1"/>
  <c r="Z114" i="11" s="1"/>
  <c r="Z115" i="11" s="1"/>
  <c r="Z116" i="11" s="1"/>
  <c r="Z117" i="11" s="1"/>
  <c r="Z118" i="11" s="1"/>
  <c r="Z119" i="11" s="1"/>
  <c r="Z120" i="11" s="1"/>
  <c r="Z121" i="11" s="1"/>
  <c r="Z122" i="11" s="1"/>
  <c r="Z123" i="11" s="1"/>
  <c r="Z124" i="11" s="1"/>
  <c r="Z125" i="11" s="1"/>
  <c r="Z126" i="11" s="1"/>
  <c r="Z127" i="11" s="1"/>
  <c r="Z128" i="11" s="1"/>
  <c r="Z129" i="11" s="1"/>
  <c r="Z130" i="11" s="1"/>
  <c r="Z131" i="11" s="1"/>
  <c r="Z132" i="11" s="1"/>
  <c r="Z133" i="11" s="1"/>
  <c r="Z134" i="11" s="1"/>
  <c r="Z135" i="11" s="1"/>
  <c r="Z136" i="11" s="1"/>
  <c r="Z137" i="11" s="1"/>
  <c r="Z138" i="11" s="1"/>
  <c r="Z139" i="11" s="1"/>
  <c r="Z140" i="11" s="1"/>
  <c r="Z141" i="11" s="1"/>
  <c r="Z142" i="11" s="1"/>
  <c r="Z143" i="11" s="1"/>
  <c r="Z144" i="11" s="1"/>
  <c r="Z145" i="11" s="1"/>
  <c r="Z146" i="11" s="1"/>
  <c r="Z147" i="11" s="1"/>
  <c r="Z148" i="11" s="1"/>
  <c r="Z149" i="11" s="1"/>
  <c r="Z150" i="11" s="1"/>
  <c r="Z151" i="11" s="1"/>
  <c r="Z152" i="11" s="1"/>
  <c r="Z153" i="11" s="1"/>
  <c r="Z154" i="11" s="1"/>
  <c r="Z155" i="11" s="1"/>
  <c r="Z156" i="11" s="1"/>
  <c r="Z157" i="11" s="1"/>
  <c r="Z158" i="11" s="1"/>
  <c r="Z159" i="11" s="1"/>
  <c r="Z160" i="11" s="1"/>
  <c r="Z161" i="11" s="1"/>
  <c r="Z162" i="11" s="1"/>
  <c r="Z163" i="11" s="1"/>
  <c r="Z164" i="11" s="1"/>
  <c r="Z165" i="11" s="1"/>
  <c r="Z166" i="11" s="1"/>
  <c r="Z167" i="11" s="1"/>
  <c r="Z168" i="11" s="1"/>
  <c r="Z169" i="11" s="1"/>
  <c r="Z170" i="11" s="1"/>
  <c r="Z171" i="11" s="1"/>
  <c r="Z172" i="11" s="1"/>
  <c r="Z173" i="11" s="1"/>
  <c r="Z174" i="11" s="1"/>
  <c r="Z175" i="11" s="1"/>
  <c r="Z176" i="11" s="1"/>
  <c r="Z177" i="11" s="1"/>
  <c r="Z178" i="11" s="1"/>
  <c r="Z179" i="11" s="1"/>
  <c r="Z180" i="11" s="1"/>
  <c r="Z181" i="11" s="1"/>
  <c r="Z182" i="11" s="1"/>
  <c r="Z183" i="11" s="1"/>
  <c r="Z184" i="11" s="1"/>
  <c r="Z185" i="11" s="1"/>
  <c r="Z186" i="11" s="1"/>
  <c r="Z187" i="11" s="1"/>
  <c r="Z188" i="11" s="1"/>
  <c r="Z189" i="11" s="1"/>
  <c r="Z190" i="11" s="1"/>
  <c r="Z191" i="11" s="1"/>
  <c r="Z192" i="11" s="1"/>
  <c r="Z193" i="11" s="1"/>
  <c r="Z194" i="11" s="1"/>
  <c r="Z195" i="11" s="1"/>
  <c r="Z196" i="11" s="1"/>
  <c r="Z197" i="11" s="1"/>
  <c r="Z198" i="11" s="1"/>
  <c r="Z199" i="11" s="1"/>
  <c r="Z200" i="11" s="1"/>
  <c r="Z201" i="11" s="1"/>
  <c r="Z202" i="11" s="1"/>
  <c r="Z203" i="11" s="1"/>
  <c r="Z204" i="11" s="1"/>
  <c r="Z205" i="11" s="1"/>
  <c r="Z206" i="11" s="1"/>
  <c r="Z207" i="11" s="1"/>
  <c r="Z208" i="11" s="1"/>
  <c r="Z209" i="11" s="1"/>
  <c r="Z210" i="11" s="1"/>
  <c r="Z211" i="11" s="1"/>
  <c r="Z212" i="11" s="1"/>
  <c r="Z213" i="11" s="1"/>
  <c r="Z214" i="11" s="1"/>
  <c r="Z215" i="11" s="1"/>
  <c r="Z216" i="11" s="1"/>
  <c r="Z217" i="11" s="1"/>
  <c r="Z218" i="11" s="1"/>
  <c r="Z219" i="11" s="1"/>
  <c r="Z220" i="11" s="1"/>
  <c r="Z221" i="11" s="1"/>
  <c r="Z222" i="11" s="1"/>
  <c r="Z223" i="11" s="1"/>
  <c r="Z224" i="11" s="1"/>
  <c r="Z225" i="11" s="1"/>
  <c r="Z226" i="11" s="1"/>
  <c r="Z227" i="11" s="1"/>
  <c r="Z228" i="11" s="1"/>
  <c r="Z229" i="11" s="1"/>
  <c r="Z230" i="11" s="1"/>
  <c r="Z231" i="11" s="1"/>
  <c r="Z232" i="11" s="1"/>
  <c r="Z233" i="11" s="1"/>
  <c r="Z234" i="11" s="1"/>
  <c r="Z235" i="11" s="1"/>
  <c r="Z236" i="11" s="1"/>
  <c r="Z237" i="11" s="1"/>
  <c r="Z238" i="11" s="1"/>
  <c r="Z239" i="11" s="1"/>
  <c r="Z240" i="11" s="1"/>
  <c r="Z241" i="11" s="1"/>
  <c r="Z242" i="11" s="1"/>
  <c r="Z243" i="11" s="1"/>
  <c r="Z244" i="11" s="1"/>
  <c r="Z245" i="11" s="1"/>
  <c r="Z246" i="11" s="1"/>
  <c r="Z247" i="11" s="1"/>
  <c r="Z248" i="11" s="1"/>
  <c r="Z249" i="11" s="1"/>
  <c r="Z250" i="11" s="1"/>
  <c r="Z251" i="11" s="1"/>
  <c r="Z252" i="11" s="1"/>
  <c r="Z253" i="11" s="1"/>
  <c r="Z254" i="11" s="1"/>
  <c r="Z255" i="11" s="1"/>
  <c r="Z256" i="11" s="1"/>
  <c r="Z257" i="11" s="1"/>
  <c r="Z258" i="11" s="1"/>
  <c r="Z259" i="11" s="1"/>
  <c r="Z260" i="11" s="1"/>
  <c r="Z261" i="11" s="1"/>
  <c r="Z262" i="11" s="1"/>
  <c r="Z263" i="11" s="1"/>
  <c r="Z264" i="11" s="1"/>
  <c r="Z265" i="11" s="1"/>
  <c r="Z266" i="11" s="1"/>
  <c r="Z267" i="11" s="1"/>
  <c r="Z268" i="11" s="1"/>
  <c r="Z269" i="11" s="1"/>
  <c r="Z270" i="11" s="1"/>
  <c r="Z271" i="11" s="1"/>
  <c r="Z272" i="11" s="1"/>
  <c r="Z273" i="11" s="1"/>
  <c r="Z274" i="11" s="1"/>
  <c r="Z275" i="11" s="1"/>
  <c r="Z276" i="11" s="1"/>
  <c r="Z277" i="11" s="1"/>
  <c r="Z278" i="11" s="1"/>
  <c r="Z279" i="11" s="1"/>
  <c r="Z280" i="11" s="1"/>
  <c r="Z281" i="11" s="1"/>
  <c r="Z282" i="11" s="1"/>
  <c r="Z283" i="11" s="1"/>
  <c r="Z284" i="11" s="1"/>
  <c r="Z285" i="11" s="1"/>
  <c r="Z286" i="11" s="1"/>
  <c r="Z287" i="11" s="1"/>
  <c r="Z288" i="11" s="1"/>
  <c r="Z289" i="11" s="1"/>
  <c r="Z290" i="11" s="1"/>
  <c r="Z291" i="11" s="1"/>
  <c r="Z292" i="11" s="1"/>
  <c r="Z293" i="11" s="1"/>
  <c r="Z294" i="11" s="1"/>
  <c r="Z295" i="11" s="1"/>
  <c r="Z296" i="11" s="1"/>
  <c r="Z297" i="11" s="1"/>
  <c r="Z298" i="11" s="1"/>
  <c r="Z299" i="11" s="1"/>
  <c r="Z300" i="11" s="1"/>
  <c r="Z301" i="11" s="1"/>
  <c r="Z302" i="11" s="1"/>
  <c r="Z303" i="11" s="1"/>
  <c r="Z304" i="11" s="1"/>
  <c r="Z305" i="11" s="1"/>
  <c r="Z306" i="11" s="1"/>
  <c r="Z307" i="11" s="1"/>
  <c r="Z308" i="11" s="1"/>
  <c r="Z309" i="11" s="1"/>
  <c r="Z310" i="11" s="1"/>
  <c r="Z311" i="11" s="1"/>
  <c r="Z312" i="11" s="1"/>
  <c r="Z313" i="11" s="1"/>
  <c r="Z314" i="11" s="1"/>
  <c r="Z315" i="11" s="1"/>
  <c r="Z316" i="11" s="1"/>
  <c r="Z317" i="11" s="1"/>
  <c r="Z318" i="11" s="1"/>
  <c r="Z319" i="11" s="1"/>
  <c r="Z320" i="11" s="1"/>
  <c r="Z321" i="11" s="1"/>
  <c r="Z322" i="11" s="1"/>
  <c r="Z323" i="11" s="1"/>
  <c r="Z324" i="11" s="1"/>
  <c r="Z325" i="11" s="1"/>
  <c r="Z326" i="11" s="1"/>
  <c r="Z327" i="11" s="1"/>
  <c r="Z328" i="11" s="1"/>
  <c r="Z329" i="11" s="1"/>
  <c r="Z330" i="11" s="1"/>
  <c r="Z331" i="11" s="1"/>
  <c r="Z332" i="11" s="1"/>
  <c r="Z333" i="11" s="1"/>
  <c r="Z334" i="11" s="1"/>
  <c r="Z335" i="11" s="1"/>
  <c r="Z336" i="11" s="1"/>
  <c r="Z337" i="11" s="1"/>
  <c r="Z338" i="11" s="1"/>
  <c r="Z339" i="11" s="1"/>
  <c r="Z340" i="11" s="1"/>
  <c r="Z341" i="11" s="1"/>
  <c r="Z342" i="11" s="1"/>
  <c r="Z343" i="11" s="1"/>
  <c r="Z344" i="11" s="1"/>
  <c r="Z345" i="11" s="1"/>
  <c r="Z346" i="11" s="1"/>
  <c r="Z347" i="11" s="1"/>
  <c r="Z348" i="11" s="1"/>
  <c r="Z349" i="11" s="1"/>
  <c r="Z350" i="11" s="1"/>
  <c r="Z351" i="11" s="1"/>
  <c r="Z352" i="11" s="1"/>
  <c r="Z353" i="11" s="1"/>
  <c r="Z354" i="11" s="1"/>
  <c r="Z355" i="11" s="1"/>
  <c r="Z356" i="11" s="1"/>
  <c r="Z357" i="11" s="1"/>
  <c r="Z358" i="11" s="1"/>
  <c r="Z359" i="11" s="1"/>
  <c r="Z360" i="11" s="1"/>
  <c r="Z361" i="11" s="1"/>
  <c r="Z362" i="11" s="1"/>
  <c r="Z363" i="11" s="1"/>
  <c r="Z364" i="11" s="1"/>
  <c r="Z365" i="11" s="1"/>
  <c r="Z366" i="11" s="1"/>
  <c r="Z367" i="11" s="1"/>
  <c r="Z368" i="11" s="1"/>
  <c r="Z369" i="11" s="1"/>
  <c r="Z370" i="11" s="1"/>
  <c r="Z371" i="11" s="1"/>
  <c r="Z372" i="11" s="1"/>
  <c r="Z373" i="11" s="1"/>
  <c r="Z374" i="11" s="1"/>
  <c r="Z375" i="11" s="1"/>
  <c r="Z376" i="11" s="1"/>
  <c r="Z377" i="11" s="1"/>
  <c r="Z378" i="11" s="1"/>
  <c r="Z379" i="11" s="1"/>
  <c r="Z380" i="11" s="1"/>
  <c r="Z381" i="11" s="1"/>
  <c r="Z382" i="11" s="1"/>
  <c r="Z383" i="11" s="1"/>
  <c r="Z384" i="11" s="1"/>
  <c r="Z385" i="11" s="1"/>
  <c r="Z386" i="11" s="1"/>
  <c r="Z387" i="11" s="1"/>
  <c r="Z388" i="11" s="1"/>
  <c r="Z389" i="11" s="1"/>
  <c r="Z390" i="11" s="1"/>
  <c r="Z391" i="11" s="1"/>
  <c r="Z392" i="11" s="1"/>
  <c r="Z393" i="11" s="1"/>
  <c r="Z394" i="11" s="1"/>
  <c r="Z395" i="11" s="1"/>
  <c r="Z396" i="11" s="1"/>
  <c r="Z397" i="11" s="1"/>
  <c r="Z398" i="11" s="1"/>
  <c r="Z399" i="11" s="1"/>
  <c r="Z400" i="11" s="1"/>
  <c r="Z401" i="11" s="1"/>
  <c r="Z402" i="11" s="1"/>
  <c r="Z403" i="11" s="1"/>
  <c r="Z404" i="11" s="1"/>
  <c r="Z405" i="11" s="1"/>
  <c r="Z406" i="11" s="1"/>
  <c r="Z407" i="11" s="1"/>
  <c r="Z408" i="11" s="1"/>
  <c r="Z409" i="11" s="1"/>
  <c r="Z410" i="11" s="1"/>
  <c r="Z411" i="11" s="1"/>
  <c r="Z412" i="11" s="1"/>
  <c r="Z413" i="11" s="1"/>
  <c r="Z414" i="11" s="1"/>
  <c r="Z415" i="11" s="1"/>
  <c r="Z416" i="11" s="1"/>
  <c r="Z417" i="11" s="1"/>
  <c r="Z418" i="11" s="1"/>
  <c r="Z419" i="11" s="1"/>
  <c r="Z420" i="11" s="1"/>
  <c r="Z421" i="11" s="1"/>
  <c r="Z422" i="11" s="1"/>
  <c r="Z423" i="11" s="1"/>
  <c r="Z424" i="11" s="1"/>
  <c r="Z425" i="11" s="1"/>
  <c r="Z426" i="11" s="1"/>
  <c r="Z427" i="11" s="1"/>
  <c r="Z428" i="11" s="1"/>
  <c r="Z429" i="11" s="1"/>
  <c r="Z430" i="11" s="1"/>
  <c r="Z431" i="11" s="1"/>
  <c r="Z432" i="11" s="1"/>
  <c r="Z433" i="11" s="1"/>
  <c r="Z434" i="11" s="1"/>
  <c r="Z435" i="11" s="1"/>
  <c r="Z436" i="11" s="1"/>
  <c r="Z437" i="11" s="1"/>
  <c r="Z438" i="11" s="1"/>
  <c r="Z439" i="11" s="1"/>
  <c r="Z440" i="11" s="1"/>
  <c r="Z441" i="11" s="1"/>
  <c r="Z442" i="11" s="1"/>
  <c r="Z443" i="11" s="1"/>
  <c r="Z444" i="11" s="1"/>
  <c r="Z445" i="11" s="1"/>
  <c r="Z446" i="11" s="1"/>
  <c r="Z447" i="11" s="1"/>
  <c r="Z448" i="11" s="1"/>
  <c r="Z449" i="11" s="1"/>
  <c r="Z450" i="11" s="1"/>
  <c r="Z451" i="11" s="1"/>
  <c r="Z452" i="11" s="1"/>
  <c r="Z453" i="11" s="1"/>
  <c r="Z454" i="11" s="1"/>
  <c r="Z455" i="11" s="1"/>
  <c r="Z456" i="11" s="1"/>
  <c r="Z457" i="11" s="1"/>
  <c r="Z458" i="11" s="1"/>
  <c r="Z459" i="11" s="1"/>
  <c r="Z460" i="11" s="1"/>
  <c r="Z461" i="11" s="1"/>
  <c r="Z462" i="11" s="1"/>
  <c r="Z463" i="11" s="1"/>
  <c r="Z464" i="11" s="1"/>
  <c r="Z465" i="11" s="1"/>
  <c r="Z466" i="11" s="1"/>
  <c r="Z467" i="11" s="1"/>
  <c r="Z468" i="11" s="1"/>
  <c r="Z469" i="11" s="1"/>
  <c r="Z470" i="11" s="1"/>
  <c r="Z471" i="11" s="1"/>
  <c r="Z472" i="11" s="1"/>
  <c r="Z473" i="11" s="1"/>
  <c r="Z474" i="11" s="1"/>
  <c r="Z475" i="11" s="1"/>
  <c r="Z476" i="11" s="1"/>
  <c r="Z477" i="11" s="1"/>
  <c r="Z478" i="11" s="1"/>
  <c r="Z479" i="11" s="1"/>
  <c r="Z480" i="11" s="1"/>
  <c r="Z481" i="11" s="1"/>
  <c r="Z482" i="11" s="1"/>
  <c r="Z483" i="11" s="1"/>
  <c r="Z484" i="11" s="1"/>
  <c r="Z485" i="11" s="1"/>
  <c r="Z486" i="11" s="1"/>
  <c r="Z487" i="11" s="1"/>
  <c r="Z488" i="11" s="1"/>
  <c r="Z489" i="11" s="1"/>
  <c r="Z490" i="11" s="1"/>
  <c r="Z491" i="11" s="1"/>
  <c r="Z492" i="11" s="1"/>
  <c r="Z493" i="11" s="1"/>
  <c r="Z494" i="11" s="1"/>
  <c r="Z495" i="11" s="1"/>
  <c r="Z496" i="11" s="1"/>
  <c r="Z497" i="11" s="1"/>
  <c r="Z498" i="11" s="1"/>
  <c r="Z499" i="11" s="1"/>
  <c r="Z500" i="11" s="1"/>
  <c r="Z501" i="11" s="1"/>
  <c r="Z502" i="11" s="1"/>
  <c r="Z503" i="11" s="1"/>
  <c r="Z504" i="11" s="1"/>
  <c r="Z505" i="11" s="1"/>
  <c r="Z506" i="11" s="1"/>
  <c r="Z507" i="11" s="1"/>
  <c r="Z508" i="11" s="1"/>
  <c r="Z509" i="11" s="1"/>
  <c r="Z510" i="11" s="1"/>
  <c r="Z511" i="11" s="1"/>
  <c r="Z512" i="11" s="1"/>
  <c r="Z513" i="11" s="1"/>
  <c r="Z514" i="11" s="1"/>
  <c r="Z515" i="11" s="1"/>
  <c r="Z516" i="11" s="1"/>
  <c r="Z517" i="11" s="1"/>
  <c r="Z518" i="11" s="1"/>
  <c r="Z519" i="11" s="1"/>
  <c r="Z520" i="11" s="1"/>
  <c r="Z521" i="11" s="1"/>
  <c r="Z522" i="11" s="1"/>
  <c r="Z523" i="11" s="1"/>
  <c r="Z524" i="11" s="1"/>
  <c r="Z525" i="11" s="1"/>
  <c r="Z526" i="11" s="1"/>
  <c r="Z527" i="11" s="1"/>
  <c r="Z528" i="11" s="1"/>
  <c r="Z529" i="11" s="1"/>
  <c r="Z530" i="11" s="1"/>
  <c r="Z531" i="11" s="1"/>
  <c r="Z532" i="11" s="1"/>
  <c r="Z533" i="11" s="1"/>
  <c r="Z534" i="11" s="1"/>
  <c r="Z535" i="11" s="1"/>
  <c r="Z536" i="11" s="1"/>
  <c r="Z537" i="11" s="1"/>
  <c r="Z538" i="11" s="1"/>
  <c r="Z539" i="11" s="1"/>
  <c r="Z540" i="11" s="1"/>
  <c r="Z541" i="11" s="1"/>
  <c r="Z542" i="11" s="1"/>
  <c r="Z543" i="11" s="1"/>
  <c r="Z544" i="11" s="1"/>
  <c r="Z545" i="11" s="1"/>
  <c r="Z546" i="11" s="1"/>
  <c r="Z547" i="11" s="1"/>
  <c r="Z548" i="11" s="1"/>
  <c r="Z549" i="11" s="1"/>
  <c r="Z550" i="11" s="1"/>
  <c r="Z551" i="11" s="1"/>
  <c r="Z552" i="11" s="1"/>
  <c r="Z553" i="11" s="1"/>
  <c r="Z554" i="11" s="1"/>
  <c r="Z555" i="11" s="1"/>
  <c r="Z556" i="11" s="1"/>
  <c r="Z557" i="11" s="1"/>
  <c r="Z558" i="11" s="1"/>
  <c r="Z559" i="11" s="1"/>
  <c r="Z560" i="11" s="1"/>
  <c r="Z561" i="11" s="1"/>
  <c r="Z562" i="11" s="1"/>
  <c r="Z563" i="11" s="1"/>
  <c r="Z564" i="11" s="1"/>
  <c r="Z565" i="11" s="1"/>
  <c r="Z566" i="11" s="1"/>
  <c r="Z567" i="11" s="1"/>
  <c r="Z568" i="11" s="1"/>
  <c r="Z569" i="11" s="1"/>
  <c r="Z570" i="11" s="1"/>
  <c r="Z571" i="11" s="1"/>
  <c r="Z572" i="11" s="1"/>
  <c r="Z573" i="11" s="1"/>
  <c r="Z574" i="11" s="1"/>
  <c r="Z575" i="11" s="1"/>
  <c r="Z576" i="11" s="1"/>
  <c r="Z577" i="11" s="1"/>
  <c r="Z578" i="11" s="1"/>
  <c r="Z579" i="11" s="1"/>
  <c r="Z580" i="11" s="1"/>
  <c r="Z581" i="11" s="1"/>
  <c r="Z582" i="11" s="1"/>
  <c r="Z583" i="11" s="1"/>
  <c r="Z584" i="11" s="1"/>
  <c r="Z585" i="11" s="1"/>
  <c r="Z586" i="11" s="1"/>
  <c r="Z587" i="11" s="1"/>
  <c r="Z588" i="11" s="1"/>
  <c r="Z589" i="11" s="1"/>
  <c r="Z590" i="11" s="1"/>
  <c r="Z591" i="11" s="1"/>
  <c r="Z592" i="11" s="1"/>
  <c r="Z593" i="11" s="1"/>
  <c r="Z594" i="11" s="1"/>
  <c r="Z595" i="11" s="1"/>
  <c r="Z596" i="11" s="1"/>
  <c r="Z597" i="11" s="1"/>
  <c r="Z598" i="11" s="1"/>
  <c r="Z599" i="11" s="1"/>
  <c r="Z600" i="11" s="1"/>
  <c r="Z601" i="11" s="1"/>
  <c r="Z602" i="11" s="1"/>
  <c r="Z5" i="11"/>
  <c r="Z6" i="11" s="1"/>
  <c r="Z7" i="11" s="1"/>
  <c r="Z8" i="11" s="1"/>
  <c r="Z9" i="11" s="1"/>
  <c r="Z10" i="11" s="1"/>
  <c r="Z11" i="11" s="1"/>
  <c r="Z12" i="11" s="1"/>
  <c r="Z13" i="11" s="1"/>
  <c r="Z14" i="11" s="1"/>
  <c r="Z15" i="11" s="1"/>
  <c r="Z16" i="11" s="1"/>
  <c r="Z17" i="11" s="1"/>
  <c r="Z18" i="11" s="1"/>
  <c r="Z19" i="11" s="1"/>
  <c r="Z20" i="11" s="1"/>
  <c r="Z21" i="11" s="1"/>
  <c r="Z22" i="11" s="1"/>
  <c r="Z23" i="11" s="1"/>
  <c r="Z24" i="11" s="1"/>
  <c r="Z25" i="11" s="1"/>
  <c r="Z26" i="11" s="1"/>
  <c r="Z27" i="11" s="1"/>
  <c r="Z28" i="11" s="1"/>
  <c r="Z29" i="11" s="1"/>
  <c r="Z30" i="11" s="1"/>
  <c r="Z31" i="11" s="1"/>
  <c r="Z32" i="11" s="1"/>
  <c r="Z33" i="11" s="1"/>
  <c r="Z34" i="11" s="1"/>
  <c r="Z35" i="11" s="1"/>
  <c r="Z36" i="11" s="1"/>
  <c r="Z37" i="11" s="1"/>
  <c r="Z38" i="11" s="1"/>
  <c r="Z39" i="11" s="1"/>
  <c r="Z40" i="11" s="1"/>
  <c r="Z41" i="11" s="1"/>
  <c r="Z42" i="11" s="1"/>
  <c r="Z43" i="11" s="1"/>
  <c r="Z44" i="11" s="1"/>
  <c r="Z45" i="11" s="1"/>
  <c r="Z46" i="11" s="1"/>
  <c r="Z47" i="11" s="1"/>
  <c r="Z48" i="11" s="1"/>
  <c r="Z49" i="11" s="1"/>
  <c r="Z50" i="11" s="1"/>
  <c r="Z51" i="11" s="1"/>
  <c r="Z52" i="11" s="1"/>
  <c r="Z53" i="11" s="1"/>
  <c r="Z54" i="11" s="1"/>
  <c r="Z55" i="11" s="1"/>
  <c r="Z56" i="11" s="1"/>
  <c r="Z57" i="11" s="1"/>
  <c r="Z58" i="11" s="1"/>
  <c r="Z59" i="11" s="1"/>
  <c r="Z60" i="11" s="1"/>
  <c r="Z61" i="11" s="1"/>
  <c r="Z62" i="11" s="1"/>
  <c r="Z63" i="11" s="1"/>
  <c r="Z64" i="11" s="1"/>
  <c r="Z65" i="11" s="1"/>
  <c r="Z66" i="11" s="1"/>
  <c r="Z67" i="11" s="1"/>
  <c r="Z68" i="11" s="1"/>
  <c r="Z69" i="11" s="1"/>
  <c r="Z70" i="11" s="1"/>
  <c r="Z71" i="11" s="1"/>
  <c r="Z72" i="11" s="1"/>
  <c r="Z73" i="11" s="1"/>
  <c r="Z74" i="11" s="1"/>
  <c r="Z75" i="11" s="1"/>
  <c r="AE168" i="11"/>
  <c r="AE170" i="11"/>
  <c r="AE180" i="11"/>
  <c r="AD186" i="11"/>
  <c r="AD187" i="11"/>
  <c r="AD190" i="11"/>
  <c r="AD195" i="11"/>
  <c r="AD196" i="11"/>
  <c r="AD199" i="11"/>
  <c r="AD201" i="11"/>
  <c r="AD205" i="11"/>
  <c r="AD208" i="11"/>
  <c r="AD213" i="11"/>
  <c r="AD214" i="11"/>
  <c r="AD217" i="11"/>
  <c r="AD222" i="11"/>
  <c r="AD223" i="11"/>
  <c r="AD226" i="11"/>
  <c r="AD228" i="11"/>
  <c r="AD232" i="11"/>
  <c r="AD235" i="11"/>
  <c r="AD240" i="11"/>
  <c r="AD241" i="11"/>
  <c r="AD244" i="11"/>
  <c r="AD249" i="11"/>
  <c r="AD250" i="11"/>
  <c r="AD253" i="11"/>
  <c r="AD255" i="11"/>
  <c r="AD259" i="11"/>
  <c r="AD262" i="11"/>
  <c r="AD267" i="11"/>
  <c r="AD268" i="11"/>
  <c r="AD271" i="11"/>
  <c r="AD276" i="11"/>
  <c r="AD277" i="11"/>
  <c r="AD280" i="11"/>
  <c r="AD282" i="11"/>
  <c r="AD286" i="11"/>
  <c r="AD289" i="11"/>
  <c r="AD294" i="11"/>
  <c r="AD295" i="11"/>
  <c r="AD298" i="11"/>
  <c r="AD303" i="11"/>
  <c r="AD304" i="11"/>
  <c r="AD307" i="11"/>
  <c r="AD309" i="11"/>
  <c r="AD313" i="11"/>
  <c r="AD316" i="11"/>
  <c r="AD321" i="11"/>
  <c r="AD322" i="11"/>
  <c r="AD325" i="11"/>
  <c r="AD330" i="11"/>
  <c r="AD331" i="11"/>
  <c r="AD334" i="11"/>
  <c r="AD336" i="11"/>
  <c r="AD340" i="11"/>
  <c r="AD343" i="11"/>
  <c r="AD348" i="11"/>
  <c r="AD349" i="11"/>
  <c r="AD352" i="11"/>
  <c r="AD357" i="11"/>
  <c r="AD358" i="11"/>
  <c r="AD361" i="11"/>
  <c r="AD363" i="11"/>
  <c r="AD367" i="11"/>
  <c r="AD370" i="11"/>
  <c r="AD375" i="11"/>
  <c r="AD376" i="11"/>
  <c r="AD379" i="11"/>
  <c r="AD384" i="11"/>
  <c r="AD385" i="11"/>
  <c r="AD388" i="11"/>
  <c r="AD390" i="11"/>
  <c r="AD394" i="11"/>
  <c r="AD397" i="11"/>
  <c r="AD402" i="11"/>
  <c r="AD403" i="11"/>
  <c r="AD406" i="11"/>
  <c r="AD411" i="11"/>
  <c r="AD412" i="11"/>
  <c r="AD415" i="11"/>
  <c r="AE416" i="11"/>
  <c r="AE418" i="11"/>
  <c r="AE421" i="11"/>
  <c r="AE424" i="11"/>
  <c r="AE427" i="11"/>
  <c r="AE430" i="11"/>
  <c r="AE433" i="11"/>
  <c r="AE434" i="11"/>
  <c r="AE436" i="11"/>
  <c r="AE438" i="11"/>
  <c r="AE439" i="11"/>
  <c r="AD441" i="11"/>
  <c r="AE441" i="11"/>
  <c r="AE445" i="11"/>
  <c r="AE447" i="11"/>
  <c r="AE448" i="11"/>
  <c r="AE454" i="11"/>
  <c r="AE457" i="11"/>
  <c r="AD459" i="11"/>
  <c r="AD462" i="11"/>
  <c r="AE463" i="11"/>
  <c r="AE465" i="11"/>
  <c r="AE466" i="11"/>
  <c r="AD468" i="11"/>
  <c r="AE468" i="11"/>
  <c r="AE472" i="11"/>
  <c r="AE474" i="11"/>
  <c r="AE475" i="11"/>
  <c r="AE481" i="11"/>
  <c r="AE482" i="11"/>
  <c r="AE484" i="11"/>
  <c r="AD486" i="11"/>
  <c r="AE488" i="11"/>
  <c r="AD489" i="11"/>
  <c r="AE490" i="11"/>
  <c r="AE492" i="11"/>
  <c r="AE493" i="11"/>
  <c r="AD495" i="11"/>
  <c r="AE495" i="11"/>
  <c r="AE499" i="11"/>
  <c r="AE501" i="11"/>
  <c r="AE502" i="11"/>
  <c r="AE507" i="11"/>
  <c r="AE508" i="11"/>
  <c r="AE511" i="11"/>
  <c r="AD513" i="11"/>
  <c r="AE513" i="11"/>
  <c r="AE516" i="11"/>
  <c r="AD517" i="11"/>
  <c r="AD518" i="11"/>
  <c r="AE518" i="11"/>
  <c r="AD520" i="11"/>
  <c r="AE522" i="11"/>
  <c r="AD523" i="11"/>
  <c r="AE525" i="11"/>
  <c r="AD526" i="11"/>
  <c r="AD529" i="11"/>
  <c r="AE531" i="11"/>
  <c r="AD532" i="11"/>
  <c r="AE534" i="11"/>
  <c r="AD535" i="11"/>
  <c r="AD536" i="11"/>
  <c r="AE536" i="11"/>
  <c r="AD538" i="11"/>
  <c r="AE540" i="11"/>
  <c r="AD541" i="11"/>
  <c r="AE543" i="11"/>
  <c r="AD547" i="11"/>
  <c r="AE549" i="11"/>
  <c r="AD550" i="11"/>
  <c r="AE552" i="11"/>
  <c r="AD553" i="11"/>
  <c r="AD554" i="11"/>
  <c r="AE554" i="11"/>
  <c r="AE558" i="11"/>
  <c r="AD559" i="11"/>
  <c r="AE561" i="11"/>
  <c r="AD565" i="11"/>
  <c r="AE567" i="11"/>
  <c r="AD568" i="11"/>
  <c r="AE570" i="11"/>
  <c r="AD571" i="11"/>
  <c r="AD572" i="11"/>
  <c r="AE572" i="11"/>
  <c r="AE576" i="11"/>
  <c r="AD577" i="11"/>
  <c r="AE579" i="11"/>
  <c r="AD583" i="11"/>
  <c r="AE585" i="11"/>
  <c r="AD586" i="11"/>
  <c r="AE588" i="11"/>
  <c r="AD589" i="11"/>
  <c r="AD590" i="11"/>
  <c r="AE590" i="11"/>
  <c r="AE594" i="11"/>
  <c r="AD595" i="11"/>
  <c r="AE597" i="11"/>
  <c r="AD601" i="11"/>
  <c r="AC166" i="11"/>
  <c r="AC167" i="11"/>
  <c r="AC168" i="11"/>
  <c r="AD168" i="11" s="1"/>
  <c r="AC169" i="11"/>
  <c r="AC170" i="11"/>
  <c r="AD170" i="11" s="1"/>
  <c r="AC171" i="11"/>
  <c r="AC172" i="11"/>
  <c r="AC173" i="11"/>
  <c r="AC174" i="11"/>
  <c r="AD174" i="11" s="1"/>
  <c r="AC175" i="11"/>
  <c r="AC176" i="11"/>
  <c r="AD176" i="11" s="1"/>
  <c r="AC177" i="11"/>
  <c r="AC178" i="11"/>
  <c r="AC179" i="11"/>
  <c r="AC180" i="11"/>
  <c r="AD180" i="11" s="1"/>
  <c r="AC181" i="11"/>
  <c r="AC182" i="11"/>
  <c r="AD182" i="11" s="1"/>
  <c r="AC183" i="11"/>
  <c r="AC184" i="11"/>
  <c r="AC185" i="11"/>
  <c r="AC186" i="11"/>
  <c r="AE186" i="11" s="1"/>
  <c r="AC187" i="11"/>
  <c r="AE187" i="11" s="1"/>
  <c r="AC188" i="11"/>
  <c r="AC189" i="11"/>
  <c r="AC190" i="11"/>
  <c r="AE190" i="11" s="1"/>
  <c r="AC191" i="11"/>
  <c r="AC192" i="11"/>
  <c r="AE192" i="11" s="1"/>
  <c r="AC193" i="11"/>
  <c r="AC194" i="11"/>
  <c r="AC195" i="11"/>
  <c r="AE195" i="11" s="1"/>
  <c r="AC196" i="11"/>
  <c r="AE196" i="11" s="1"/>
  <c r="AC197" i="11"/>
  <c r="AC198" i="11"/>
  <c r="AC199" i="11"/>
  <c r="AE199" i="11" s="1"/>
  <c r="AC200" i="11"/>
  <c r="AC201" i="11"/>
  <c r="AE201" i="11" s="1"/>
  <c r="AC202" i="11"/>
  <c r="AC203" i="11"/>
  <c r="AC204" i="11"/>
  <c r="AE204" i="11" s="1"/>
  <c r="AC205" i="11"/>
  <c r="AE205" i="11" s="1"/>
  <c r="AC206" i="11"/>
  <c r="AC207" i="11"/>
  <c r="AC208" i="11"/>
  <c r="AE208" i="11" s="1"/>
  <c r="AC209" i="11"/>
  <c r="AC210" i="11"/>
  <c r="AE210" i="11" s="1"/>
  <c r="AC211" i="11"/>
  <c r="AC212" i="11"/>
  <c r="AC213" i="11"/>
  <c r="AE213" i="11" s="1"/>
  <c r="AC214" i="11"/>
  <c r="AE214" i="11" s="1"/>
  <c r="AC215" i="11"/>
  <c r="AC216" i="11"/>
  <c r="AC217" i="11"/>
  <c r="AE217" i="11" s="1"/>
  <c r="AC218" i="11"/>
  <c r="AC219" i="11"/>
  <c r="AE219" i="11" s="1"/>
  <c r="AC220" i="11"/>
  <c r="AC221" i="11"/>
  <c r="AC222" i="11"/>
  <c r="AE222" i="11" s="1"/>
  <c r="AC223" i="11"/>
  <c r="AE223" i="11" s="1"/>
  <c r="AC224" i="11"/>
  <c r="AC225" i="11"/>
  <c r="AC226" i="11"/>
  <c r="AE226" i="11" s="1"/>
  <c r="AC227" i="11"/>
  <c r="AC228" i="11"/>
  <c r="AE228" i="11" s="1"/>
  <c r="AC229" i="11"/>
  <c r="AC230" i="11"/>
  <c r="AC231" i="11"/>
  <c r="AE231" i="11" s="1"/>
  <c r="AC232" i="11"/>
  <c r="AE232" i="11" s="1"/>
  <c r="AC233" i="11"/>
  <c r="AC234" i="11"/>
  <c r="AC235" i="11"/>
  <c r="AE235" i="11" s="1"/>
  <c r="AC236" i="11"/>
  <c r="AC237" i="11"/>
  <c r="AE237" i="11" s="1"/>
  <c r="AC238" i="11"/>
  <c r="AC239" i="11"/>
  <c r="AC240" i="11"/>
  <c r="AE240" i="11" s="1"/>
  <c r="AC241" i="11"/>
  <c r="AE241" i="11" s="1"/>
  <c r="AC242" i="11"/>
  <c r="AC243" i="11"/>
  <c r="AC244" i="11"/>
  <c r="AE244" i="11" s="1"/>
  <c r="AC245" i="11"/>
  <c r="AC246" i="11"/>
  <c r="AE246" i="11" s="1"/>
  <c r="AC247" i="11"/>
  <c r="AC248" i="11"/>
  <c r="AC249" i="11"/>
  <c r="AE249" i="11" s="1"/>
  <c r="AC250" i="11"/>
  <c r="AE250" i="11" s="1"/>
  <c r="AC251" i="11"/>
  <c r="AC252" i="11"/>
  <c r="AC253" i="11"/>
  <c r="AE253" i="11" s="1"/>
  <c r="AC254" i="11"/>
  <c r="AC255" i="11"/>
  <c r="AE255" i="11" s="1"/>
  <c r="AC256" i="11"/>
  <c r="AC257" i="11"/>
  <c r="AC258" i="11"/>
  <c r="AE258" i="11" s="1"/>
  <c r="AC259" i="11"/>
  <c r="AE259" i="11" s="1"/>
  <c r="AC260" i="11"/>
  <c r="AC261" i="11"/>
  <c r="AC262" i="11"/>
  <c r="AE262" i="11" s="1"/>
  <c r="AC263" i="11"/>
  <c r="AC264" i="11"/>
  <c r="AE264" i="11" s="1"/>
  <c r="AC265" i="11"/>
  <c r="AC266" i="11"/>
  <c r="AC267" i="11"/>
  <c r="AE267" i="11" s="1"/>
  <c r="AC268" i="11"/>
  <c r="AE268" i="11" s="1"/>
  <c r="AC269" i="11"/>
  <c r="AC270" i="11"/>
  <c r="AC271" i="11"/>
  <c r="AE271" i="11" s="1"/>
  <c r="AC272" i="11"/>
  <c r="AC273" i="11"/>
  <c r="AE273" i="11" s="1"/>
  <c r="AC274" i="11"/>
  <c r="AC275" i="11"/>
  <c r="AC276" i="11"/>
  <c r="AE276" i="11" s="1"/>
  <c r="AC277" i="11"/>
  <c r="AE277" i="11" s="1"/>
  <c r="AC278" i="11"/>
  <c r="AC279" i="11"/>
  <c r="AC280" i="11"/>
  <c r="AE280" i="11" s="1"/>
  <c r="AC281" i="11"/>
  <c r="AC282" i="11"/>
  <c r="AE282" i="11" s="1"/>
  <c r="AC283" i="11"/>
  <c r="AC284" i="11"/>
  <c r="AC285" i="11"/>
  <c r="AE285" i="11" s="1"/>
  <c r="AC286" i="11"/>
  <c r="AE286" i="11" s="1"/>
  <c r="AC287" i="11"/>
  <c r="AC288" i="11"/>
  <c r="AC289" i="11"/>
  <c r="AE289" i="11" s="1"/>
  <c r="AC290" i="11"/>
  <c r="AC291" i="11"/>
  <c r="AE291" i="11" s="1"/>
  <c r="AC292" i="11"/>
  <c r="AC293" i="11"/>
  <c r="AC294" i="11"/>
  <c r="AE294" i="11" s="1"/>
  <c r="AC295" i="11"/>
  <c r="AE295" i="11" s="1"/>
  <c r="AC296" i="11"/>
  <c r="AC297" i="11"/>
  <c r="AC298" i="11"/>
  <c r="AE298" i="11" s="1"/>
  <c r="AC299" i="11"/>
  <c r="AC300" i="11"/>
  <c r="AE300" i="11" s="1"/>
  <c r="AC301" i="11"/>
  <c r="AC302" i="11"/>
  <c r="AC303" i="11"/>
  <c r="AE303" i="11" s="1"/>
  <c r="AC304" i="11"/>
  <c r="AE304" i="11" s="1"/>
  <c r="AC305" i="11"/>
  <c r="AC306" i="11"/>
  <c r="AC307" i="11"/>
  <c r="AE307" i="11" s="1"/>
  <c r="AC308" i="11"/>
  <c r="AC309" i="11"/>
  <c r="AE309" i="11" s="1"/>
  <c r="AC310" i="11"/>
  <c r="AC311" i="11"/>
  <c r="AC312" i="11"/>
  <c r="AE312" i="11" s="1"/>
  <c r="AC313" i="11"/>
  <c r="AE313" i="11" s="1"/>
  <c r="AC314" i="11"/>
  <c r="AC315" i="11"/>
  <c r="AC316" i="11"/>
  <c r="AE316" i="11" s="1"/>
  <c r="AC317" i="11"/>
  <c r="AC318" i="11"/>
  <c r="AE318" i="11" s="1"/>
  <c r="AC319" i="11"/>
  <c r="AC320" i="11"/>
  <c r="AC321" i="11"/>
  <c r="AE321" i="11" s="1"/>
  <c r="AC322" i="11"/>
  <c r="AE322" i="11" s="1"/>
  <c r="AC323" i="11"/>
  <c r="AC324" i="11"/>
  <c r="AC325" i="11"/>
  <c r="AE325" i="11" s="1"/>
  <c r="AC326" i="11"/>
  <c r="AC327" i="11"/>
  <c r="AE327" i="11" s="1"/>
  <c r="AC328" i="11"/>
  <c r="AC329" i="11"/>
  <c r="AC330" i="11"/>
  <c r="AE330" i="11" s="1"/>
  <c r="AC331" i="11"/>
  <c r="AE331" i="11" s="1"/>
  <c r="AC332" i="11"/>
  <c r="AC333" i="11"/>
  <c r="AC334" i="11"/>
  <c r="AE334" i="11" s="1"/>
  <c r="AC335" i="11"/>
  <c r="AC336" i="11"/>
  <c r="AE336" i="11" s="1"/>
  <c r="AC337" i="11"/>
  <c r="AC338" i="11"/>
  <c r="AC339" i="11"/>
  <c r="AE339" i="11" s="1"/>
  <c r="AC340" i="11"/>
  <c r="AE340" i="11" s="1"/>
  <c r="AC341" i="11"/>
  <c r="AC342" i="11"/>
  <c r="AC343" i="11"/>
  <c r="AE343" i="11" s="1"/>
  <c r="AC344" i="11"/>
  <c r="AC345" i="11"/>
  <c r="AE345" i="11" s="1"/>
  <c r="AC346" i="11"/>
  <c r="AC347" i="11"/>
  <c r="AC348" i="11"/>
  <c r="AE348" i="11" s="1"/>
  <c r="AC349" i="11"/>
  <c r="AE349" i="11" s="1"/>
  <c r="AC350" i="11"/>
  <c r="AC351" i="11"/>
  <c r="AC352" i="11"/>
  <c r="AE352" i="11" s="1"/>
  <c r="AC353" i="11"/>
  <c r="AC354" i="11"/>
  <c r="AE354" i="11" s="1"/>
  <c r="AC355" i="11"/>
  <c r="AC356" i="11"/>
  <c r="AC357" i="11"/>
  <c r="AE357" i="11" s="1"/>
  <c r="AC358" i="11"/>
  <c r="AE358" i="11" s="1"/>
  <c r="AC359" i="11"/>
  <c r="AC360" i="11"/>
  <c r="AC361" i="11"/>
  <c r="AE361" i="11" s="1"/>
  <c r="AC362" i="11"/>
  <c r="AC363" i="11"/>
  <c r="AE363" i="11" s="1"/>
  <c r="AC364" i="11"/>
  <c r="AC365" i="11"/>
  <c r="AC366" i="11"/>
  <c r="AE366" i="11" s="1"/>
  <c r="AC367" i="11"/>
  <c r="AE367" i="11" s="1"/>
  <c r="AC368" i="11"/>
  <c r="AC369" i="11"/>
  <c r="AC370" i="11"/>
  <c r="AE370" i="11" s="1"/>
  <c r="AC371" i="11"/>
  <c r="AC372" i="11"/>
  <c r="AE372" i="11" s="1"/>
  <c r="AC373" i="11"/>
  <c r="AC374" i="11"/>
  <c r="AC375" i="11"/>
  <c r="AE375" i="11" s="1"/>
  <c r="AC376" i="11"/>
  <c r="AE376" i="11" s="1"/>
  <c r="AC377" i="11"/>
  <c r="AC378" i="11"/>
  <c r="AC379" i="11"/>
  <c r="AE379" i="11" s="1"/>
  <c r="AC380" i="11"/>
  <c r="AC381" i="11"/>
  <c r="AE381" i="11" s="1"/>
  <c r="AC382" i="11"/>
  <c r="AC383" i="11"/>
  <c r="AC384" i="11"/>
  <c r="AE384" i="11" s="1"/>
  <c r="AC385" i="11"/>
  <c r="AE385" i="11" s="1"/>
  <c r="AC386" i="11"/>
  <c r="AC387" i="11"/>
  <c r="AC388" i="11"/>
  <c r="AE388" i="11" s="1"/>
  <c r="AC389" i="11"/>
  <c r="AC390" i="11"/>
  <c r="AE390" i="11" s="1"/>
  <c r="AC391" i="11"/>
  <c r="AC392" i="11"/>
  <c r="AC393" i="11"/>
  <c r="AE393" i="11" s="1"/>
  <c r="AC394" i="11"/>
  <c r="AE394" i="11" s="1"/>
  <c r="AC395" i="11"/>
  <c r="AC396" i="11"/>
  <c r="AC397" i="11"/>
  <c r="AE397" i="11" s="1"/>
  <c r="AC398" i="11"/>
  <c r="AC399" i="11"/>
  <c r="AE399" i="11" s="1"/>
  <c r="AC400" i="11"/>
  <c r="AC401" i="11"/>
  <c r="AC402" i="11"/>
  <c r="AE402" i="11" s="1"/>
  <c r="AC403" i="11"/>
  <c r="AE403" i="11" s="1"/>
  <c r="AC404" i="11"/>
  <c r="AC405" i="11"/>
  <c r="AC406" i="11"/>
  <c r="AE406" i="11" s="1"/>
  <c r="AC407" i="11"/>
  <c r="AC408" i="11"/>
  <c r="AE408" i="11" s="1"/>
  <c r="AC409" i="11"/>
  <c r="AC410" i="11"/>
  <c r="AC411" i="11"/>
  <c r="AE411" i="11" s="1"/>
  <c r="AC412" i="11"/>
  <c r="AE412" i="11" s="1"/>
  <c r="AC413" i="11"/>
  <c r="AC414" i="11"/>
  <c r="AC415" i="11"/>
  <c r="AE415" i="11" s="1"/>
  <c r="AC416" i="11"/>
  <c r="AD416" i="11" s="1"/>
  <c r="AC417" i="11"/>
  <c r="AC418" i="11"/>
  <c r="AD418" i="11" s="1"/>
  <c r="AC419" i="11"/>
  <c r="AD419" i="11" s="1"/>
  <c r="AC420" i="11"/>
  <c r="AC421" i="11"/>
  <c r="AD421" i="11" s="1"/>
  <c r="AC422" i="11"/>
  <c r="AD422" i="11" s="1"/>
  <c r="AC423" i="11"/>
  <c r="AC424" i="11"/>
  <c r="AD424" i="11" s="1"/>
  <c r="AC425" i="11"/>
  <c r="AD425" i="11" s="1"/>
  <c r="AC426" i="11"/>
  <c r="AC427" i="11"/>
  <c r="AD427" i="11" s="1"/>
  <c r="AC428" i="11"/>
  <c r="AD428" i="11" s="1"/>
  <c r="AC429" i="11"/>
  <c r="AC430" i="11"/>
  <c r="AD430" i="11" s="1"/>
  <c r="AC431" i="11"/>
  <c r="AD431" i="11" s="1"/>
  <c r="AC432" i="11"/>
  <c r="AC433" i="11"/>
  <c r="AD433" i="11" s="1"/>
  <c r="AC434" i="11"/>
  <c r="AD434" i="11" s="1"/>
  <c r="AC435" i="11"/>
  <c r="AC436" i="11"/>
  <c r="AD436" i="11" s="1"/>
  <c r="AC437" i="11"/>
  <c r="AD437" i="11" s="1"/>
  <c r="AC438" i="11"/>
  <c r="AD438" i="11" s="1"/>
  <c r="AC439" i="11"/>
  <c r="AD439" i="11" s="1"/>
  <c r="AC440" i="11"/>
  <c r="AC441" i="11"/>
  <c r="AC442" i="11"/>
  <c r="AD442" i="11" s="1"/>
  <c r="AC443" i="11"/>
  <c r="AD443" i="11" s="1"/>
  <c r="AC444" i="11"/>
  <c r="AE444" i="11" s="1"/>
  <c r="AC445" i="11"/>
  <c r="AD445" i="11" s="1"/>
  <c r="AC446" i="11"/>
  <c r="AD446" i="11" s="1"/>
  <c r="AC447" i="11"/>
  <c r="AD447" i="11" s="1"/>
  <c r="AC448" i="11"/>
  <c r="AD448" i="11" s="1"/>
  <c r="AC449" i="11"/>
  <c r="AC450" i="11"/>
  <c r="AE450" i="11" s="1"/>
  <c r="AC451" i="11"/>
  <c r="AD451" i="11" s="1"/>
  <c r="AC452" i="11"/>
  <c r="AD452" i="11" s="1"/>
  <c r="AC453" i="11"/>
  <c r="AE453" i="11" s="1"/>
  <c r="AC454" i="11"/>
  <c r="AD454" i="11" s="1"/>
  <c r="AC455" i="11"/>
  <c r="AD455" i="11" s="1"/>
  <c r="AC456" i="11"/>
  <c r="AD456" i="11" s="1"/>
  <c r="AC457" i="11"/>
  <c r="AD457" i="11" s="1"/>
  <c r="AC458" i="11"/>
  <c r="AC459" i="11"/>
  <c r="AE459" i="11" s="1"/>
  <c r="AC460" i="11"/>
  <c r="AD460" i="11" s="1"/>
  <c r="AC461" i="11"/>
  <c r="AD461" i="11" s="1"/>
  <c r="AC462" i="11"/>
  <c r="AE462" i="11" s="1"/>
  <c r="AC463" i="11"/>
  <c r="AD463" i="11" s="1"/>
  <c r="AC464" i="11"/>
  <c r="AD464" i="11" s="1"/>
  <c r="AC465" i="11"/>
  <c r="AD465" i="11" s="1"/>
  <c r="AC466" i="11"/>
  <c r="AD466" i="11" s="1"/>
  <c r="AC467" i="11"/>
  <c r="AC468" i="11"/>
  <c r="AC469" i="11"/>
  <c r="AD469" i="11" s="1"/>
  <c r="AC470" i="11"/>
  <c r="AD470" i="11" s="1"/>
  <c r="AC471" i="11"/>
  <c r="AE471" i="11" s="1"/>
  <c r="AC472" i="11"/>
  <c r="AD472" i="11" s="1"/>
  <c r="AC473" i="11"/>
  <c r="AD473" i="11" s="1"/>
  <c r="AC474" i="11"/>
  <c r="AD474" i="11" s="1"/>
  <c r="AC475" i="11"/>
  <c r="AD475" i="11" s="1"/>
  <c r="AC476" i="11"/>
  <c r="AC477" i="11"/>
  <c r="AE477" i="11" s="1"/>
  <c r="AC478" i="11"/>
  <c r="AD478" i="11" s="1"/>
  <c r="AC479" i="11"/>
  <c r="AD479" i="11" s="1"/>
  <c r="AC480" i="11"/>
  <c r="AE480" i="11" s="1"/>
  <c r="AC481" i="11"/>
  <c r="AD481" i="11" s="1"/>
  <c r="AC482" i="11"/>
  <c r="AD482" i="11" s="1"/>
  <c r="AC483" i="11"/>
  <c r="AD483" i="11" s="1"/>
  <c r="AC484" i="11"/>
  <c r="AD484" i="11" s="1"/>
  <c r="AC485" i="11"/>
  <c r="AC486" i="11"/>
  <c r="AE486" i="11" s="1"/>
  <c r="AC487" i="11"/>
  <c r="AD487" i="11" s="1"/>
  <c r="AC488" i="11"/>
  <c r="AD488" i="11" s="1"/>
  <c r="AC489" i="11"/>
  <c r="AE489" i="11" s="1"/>
  <c r="AC490" i="11"/>
  <c r="AD490" i="11" s="1"/>
  <c r="AC491" i="11"/>
  <c r="AD491" i="11" s="1"/>
  <c r="AC492" i="11"/>
  <c r="AD492" i="11" s="1"/>
  <c r="AC493" i="11"/>
  <c r="AD493" i="11" s="1"/>
  <c r="AC494" i="11"/>
  <c r="AC495" i="11"/>
  <c r="AC496" i="11"/>
  <c r="AD496" i="11" s="1"/>
  <c r="AC497" i="11"/>
  <c r="AD497" i="11" s="1"/>
  <c r="AC498" i="11"/>
  <c r="AE498" i="11" s="1"/>
  <c r="AC499" i="11"/>
  <c r="AD499" i="11" s="1"/>
  <c r="AC500" i="11"/>
  <c r="AD500" i="11" s="1"/>
  <c r="AC501" i="11"/>
  <c r="AD501" i="11" s="1"/>
  <c r="AC502" i="11"/>
  <c r="AD502" i="11" s="1"/>
  <c r="AC503" i="11"/>
  <c r="AC504" i="11"/>
  <c r="AE504" i="11" s="1"/>
  <c r="AC505" i="11"/>
  <c r="AD505" i="11" s="1"/>
  <c r="AC506" i="11"/>
  <c r="AD506" i="11" s="1"/>
  <c r="AC507" i="11"/>
  <c r="AD507" i="11" s="1"/>
  <c r="AC508" i="11"/>
  <c r="AD508" i="11" s="1"/>
  <c r="AC509" i="11"/>
  <c r="AD509" i="11" s="1"/>
  <c r="AC510" i="11"/>
  <c r="AE510" i="11" s="1"/>
  <c r="AC511" i="11"/>
  <c r="AD511" i="11" s="1"/>
  <c r="AC512" i="11"/>
  <c r="AE512" i="11" s="1"/>
  <c r="AC513" i="11"/>
  <c r="AC514" i="11"/>
  <c r="AD514" i="11" s="1"/>
  <c r="AC515" i="11"/>
  <c r="AE515" i="11" s="1"/>
  <c r="AC516" i="11"/>
  <c r="AD516" i="11" s="1"/>
  <c r="AC517" i="11"/>
  <c r="AE517" i="11" s="1"/>
  <c r="AC518" i="11"/>
  <c r="AC519" i="11"/>
  <c r="AD519" i="11" s="1"/>
  <c r="AC520" i="11"/>
  <c r="AE520" i="11" s="1"/>
  <c r="AC521" i="11"/>
  <c r="AD521" i="11" s="1"/>
  <c r="AC522" i="11"/>
  <c r="AD522" i="11" s="1"/>
  <c r="AC523" i="11"/>
  <c r="AE523" i="11" s="1"/>
  <c r="AC524" i="11"/>
  <c r="AE524" i="11" s="1"/>
  <c r="AC525" i="11"/>
  <c r="AD525" i="11" s="1"/>
  <c r="AC526" i="11"/>
  <c r="AE526" i="11" s="1"/>
  <c r="AC527" i="11"/>
  <c r="AD527" i="11" s="1"/>
  <c r="AC528" i="11"/>
  <c r="AD528" i="11" s="1"/>
  <c r="AC529" i="11"/>
  <c r="AE529" i="11" s="1"/>
  <c r="AC530" i="11"/>
  <c r="AD530" i="11" s="1"/>
  <c r="AC531" i="11"/>
  <c r="AD531" i="11" s="1"/>
  <c r="AC532" i="11"/>
  <c r="AE532" i="11" s="1"/>
  <c r="AC533" i="11"/>
  <c r="AE533" i="11" s="1"/>
  <c r="AC534" i="11"/>
  <c r="AD534" i="11" s="1"/>
  <c r="AC535" i="11"/>
  <c r="AE535" i="11" s="1"/>
  <c r="AC536" i="11"/>
  <c r="AC537" i="11"/>
  <c r="AD537" i="11" s="1"/>
  <c r="AC538" i="11"/>
  <c r="AE538" i="11" s="1"/>
  <c r="AC539" i="11"/>
  <c r="AD539" i="11" s="1"/>
  <c r="AC540" i="11"/>
  <c r="AD540" i="11" s="1"/>
  <c r="AC541" i="11"/>
  <c r="AE541" i="11" s="1"/>
  <c r="AC542" i="11"/>
  <c r="AE542" i="11" s="1"/>
  <c r="AC543" i="11"/>
  <c r="AD543" i="11" s="1"/>
  <c r="AC544" i="11"/>
  <c r="AE544" i="11" s="1"/>
  <c r="AC545" i="11"/>
  <c r="AE545" i="11" s="1"/>
  <c r="AC546" i="11"/>
  <c r="AD546" i="11" s="1"/>
  <c r="AC547" i="11"/>
  <c r="AE547" i="11" s="1"/>
  <c r="AC548" i="11"/>
  <c r="AD548" i="11" s="1"/>
  <c r="AC549" i="11"/>
  <c r="AD549" i="11" s="1"/>
  <c r="AC550" i="11"/>
  <c r="AE550" i="11" s="1"/>
  <c r="AC551" i="11"/>
  <c r="AE551" i="11" s="1"/>
  <c r="AC552" i="11"/>
  <c r="AD552" i="11" s="1"/>
  <c r="AC553" i="11"/>
  <c r="AE553" i="11" s="1"/>
  <c r="AC554" i="11"/>
  <c r="AC555" i="11"/>
  <c r="AD555" i="11" s="1"/>
  <c r="AC556" i="11"/>
  <c r="AE556" i="11" s="1"/>
  <c r="AC557" i="11"/>
  <c r="AD557" i="11" s="1"/>
  <c r="AC558" i="11"/>
  <c r="AD558" i="11" s="1"/>
  <c r="AC559" i="11"/>
  <c r="AE559" i="11" s="1"/>
  <c r="AC560" i="11"/>
  <c r="AE560" i="11" s="1"/>
  <c r="AC561" i="11"/>
  <c r="AD561" i="11" s="1"/>
  <c r="AC562" i="11"/>
  <c r="AE562" i="11" s="1"/>
  <c r="AC563" i="11"/>
  <c r="AE563" i="11" s="1"/>
  <c r="AC564" i="11"/>
  <c r="AD564" i="11" s="1"/>
  <c r="AC565" i="11"/>
  <c r="AE565" i="11" s="1"/>
  <c r="AC566" i="11"/>
  <c r="AD566" i="11" s="1"/>
  <c r="AC567" i="11"/>
  <c r="AD567" i="11" s="1"/>
  <c r="AC568" i="11"/>
  <c r="AE568" i="11" s="1"/>
  <c r="AC569" i="11"/>
  <c r="AE569" i="11" s="1"/>
  <c r="AC570" i="11"/>
  <c r="AD570" i="11" s="1"/>
  <c r="AC571" i="11"/>
  <c r="AE571" i="11" s="1"/>
  <c r="AC572" i="11"/>
  <c r="AC573" i="11"/>
  <c r="AD573" i="11" s="1"/>
  <c r="AC574" i="11"/>
  <c r="AE574" i="11" s="1"/>
  <c r="AC575" i="11"/>
  <c r="AD575" i="11" s="1"/>
  <c r="AC576" i="11"/>
  <c r="AD576" i="11" s="1"/>
  <c r="AC577" i="11"/>
  <c r="AE577" i="11" s="1"/>
  <c r="AC578" i="11"/>
  <c r="AE578" i="11" s="1"/>
  <c r="AC579" i="11"/>
  <c r="AD579" i="11" s="1"/>
  <c r="AC580" i="11"/>
  <c r="AE580" i="11" s="1"/>
  <c r="AC581" i="11"/>
  <c r="AD581" i="11" s="1"/>
  <c r="AC582" i="11"/>
  <c r="AD582" i="11" s="1"/>
  <c r="AC583" i="11"/>
  <c r="AE583" i="11" s="1"/>
  <c r="AC584" i="11"/>
  <c r="AD584" i="11" s="1"/>
  <c r="AC585" i="11"/>
  <c r="AD585" i="11" s="1"/>
  <c r="AC586" i="11"/>
  <c r="AE586" i="11" s="1"/>
  <c r="AC587" i="11"/>
  <c r="AE587" i="11" s="1"/>
  <c r="AC588" i="11"/>
  <c r="AD588" i="11" s="1"/>
  <c r="AC589" i="11"/>
  <c r="AE589" i="11" s="1"/>
  <c r="AC590" i="11"/>
  <c r="AC591" i="11"/>
  <c r="AD591" i="11" s="1"/>
  <c r="AC592" i="11"/>
  <c r="AE592" i="11" s="1"/>
  <c r="AC593" i="11"/>
  <c r="AD593" i="11" s="1"/>
  <c r="AC594" i="11"/>
  <c r="AD594" i="11" s="1"/>
  <c r="AC595" i="11"/>
  <c r="AE595" i="11" s="1"/>
  <c r="AC596" i="11"/>
  <c r="AE596" i="11" s="1"/>
  <c r="AC597" i="11"/>
  <c r="AD597" i="11" s="1"/>
  <c r="AC598" i="11"/>
  <c r="AE598" i="11" s="1"/>
  <c r="AC599" i="11"/>
  <c r="AE599" i="11" s="1"/>
  <c r="AC600" i="11"/>
  <c r="AD600" i="11" s="1"/>
  <c r="AC601" i="11"/>
  <c r="AE601" i="11" s="1"/>
  <c r="AC602" i="11"/>
  <c r="AD602" i="11" s="1"/>
  <c r="AC51" i="11"/>
  <c r="AD51" i="11" s="1"/>
  <c r="AC52" i="11"/>
  <c r="AE52" i="11" s="1"/>
  <c r="AD52" i="11"/>
  <c r="AC53" i="11"/>
  <c r="AD53" i="11" s="1"/>
  <c r="AC54" i="11"/>
  <c r="AD54" i="11" s="1"/>
  <c r="AC55" i="11"/>
  <c r="AD55" i="11" s="1"/>
  <c r="AC56" i="11"/>
  <c r="AD56" i="11" s="1"/>
  <c r="AC57" i="11"/>
  <c r="AD57" i="11" s="1"/>
  <c r="AC58" i="11"/>
  <c r="AE58" i="11" s="1"/>
  <c r="AC59" i="11"/>
  <c r="AD59" i="11" s="1"/>
  <c r="AC60" i="11"/>
  <c r="AD60" i="11" s="1"/>
  <c r="AC61" i="11"/>
  <c r="AD61" i="11" s="1"/>
  <c r="AC62" i="11"/>
  <c r="AD62" i="11" s="1"/>
  <c r="AC63" i="11"/>
  <c r="AD63" i="11" s="1"/>
  <c r="AC64" i="11"/>
  <c r="AD64" i="11"/>
  <c r="AE64" i="11"/>
  <c r="AC65" i="11"/>
  <c r="AD65" i="11" s="1"/>
  <c r="AC66" i="11"/>
  <c r="AD66" i="11" s="1"/>
  <c r="AC67" i="11"/>
  <c r="AD67" i="11" s="1"/>
  <c r="AC68" i="11"/>
  <c r="AD68" i="11" s="1"/>
  <c r="AC69" i="11"/>
  <c r="AD69" i="11" s="1"/>
  <c r="AC70" i="11"/>
  <c r="AD70" i="11" s="1"/>
  <c r="AE70" i="11"/>
  <c r="AC71" i="11"/>
  <c r="AD71" i="11" s="1"/>
  <c r="AC72" i="11"/>
  <c r="AD72" i="11" s="1"/>
  <c r="AC73" i="11"/>
  <c r="AD73" i="11" s="1"/>
  <c r="AC74" i="11"/>
  <c r="AD74" i="11" s="1"/>
  <c r="AC75" i="11"/>
  <c r="AD75" i="11" s="1"/>
  <c r="AC76" i="11"/>
  <c r="AE76" i="11" s="1"/>
  <c r="AD76" i="11"/>
  <c r="AC77" i="11"/>
  <c r="AD77" i="11" s="1"/>
  <c r="AC78" i="11"/>
  <c r="AD78" i="11" s="1"/>
  <c r="AC79" i="11"/>
  <c r="AD79" i="11" s="1"/>
  <c r="AC80" i="11"/>
  <c r="AD80" i="11" s="1"/>
  <c r="AC81" i="11"/>
  <c r="AD81" i="11" s="1"/>
  <c r="AC82" i="11"/>
  <c r="AE82" i="11" s="1"/>
  <c r="AC83" i="11"/>
  <c r="AD83" i="11" s="1"/>
  <c r="AC84" i="11"/>
  <c r="AD84" i="11" s="1"/>
  <c r="AC85" i="11"/>
  <c r="AD85" i="11" s="1"/>
  <c r="AC86" i="11"/>
  <c r="AD86" i="11" s="1"/>
  <c r="AC87" i="11"/>
  <c r="AD87" i="11" s="1"/>
  <c r="AC88" i="11"/>
  <c r="AD88" i="11"/>
  <c r="AE88" i="11"/>
  <c r="AC89" i="11"/>
  <c r="AD89" i="11" s="1"/>
  <c r="AC90" i="11"/>
  <c r="AD90" i="11" s="1"/>
  <c r="AC91" i="11"/>
  <c r="AD91" i="11" s="1"/>
  <c r="AC92" i="11"/>
  <c r="AD92" i="11" s="1"/>
  <c r="AC93" i="11"/>
  <c r="AD93" i="11" s="1"/>
  <c r="AC94" i="11"/>
  <c r="AD94" i="11"/>
  <c r="AE94" i="11"/>
  <c r="AC95" i="11"/>
  <c r="AD95" i="11" s="1"/>
  <c r="AC96" i="11"/>
  <c r="AD96" i="11" s="1"/>
  <c r="AC97" i="11"/>
  <c r="AD97" i="11" s="1"/>
  <c r="AC98" i="11"/>
  <c r="AD98" i="11" s="1"/>
  <c r="AC99" i="11"/>
  <c r="AD99" i="11" s="1"/>
  <c r="AC100" i="11"/>
  <c r="AE100" i="11" s="1"/>
  <c r="AC101" i="11"/>
  <c r="AD101" i="11" s="1"/>
  <c r="AC102" i="11"/>
  <c r="AD102" i="11" s="1"/>
  <c r="AC103" i="11"/>
  <c r="AD103" i="11" s="1"/>
  <c r="AC104" i="11"/>
  <c r="AD104" i="11" s="1"/>
  <c r="AC105" i="11"/>
  <c r="AD105" i="11" s="1"/>
  <c r="AC106" i="11"/>
  <c r="AD106" i="11"/>
  <c r="AE106" i="11"/>
  <c r="AC107" i="11"/>
  <c r="AD107" i="11" s="1"/>
  <c r="AC108" i="11"/>
  <c r="AD108" i="11" s="1"/>
  <c r="AC109" i="11"/>
  <c r="AD109" i="11" s="1"/>
  <c r="AC110" i="11"/>
  <c r="AD110" i="11" s="1"/>
  <c r="AC111" i="11"/>
  <c r="AD111" i="11" s="1"/>
  <c r="AC112" i="11"/>
  <c r="AD112" i="11"/>
  <c r="AE112" i="11"/>
  <c r="AC113" i="11"/>
  <c r="AD113" i="11" s="1"/>
  <c r="AC114" i="11"/>
  <c r="AD114" i="11" s="1"/>
  <c r="AC115" i="11"/>
  <c r="AD115" i="11" s="1"/>
  <c r="AC116" i="11"/>
  <c r="AD116" i="11" s="1"/>
  <c r="AC117" i="11"/>
  <c r="AD117" i="11" s="1"/>
  <c r="AC118" i="11"/>
  <c r="AE118" i="11" s="1"/>
  <c r="AC119" i="11"/>
  <c r="AD119" i="11" s="1"/>
  <c r="AC120" i="11"/>
  <c r="AD120" i="11" s="1"/>
  <c r="AC121" i="11"/>
  <c r="AD121" i="11" s="1"/>
  <c r="AC122" i="11"/>
  <c r="AD122" i="11" s="1"/>
  <c r="AC123" i="11"/>
  <c r="AD123" i="11" s="1"/>
  <c r="AC124" i="11"/>
  <c r="AD124" i="11"/>
  <c r="AE124" i="11"/>
  <c r="AC125" i="11"/>
  <c r="AD125" i="11" s="1"/>
  <c r="AC126" i="11"/>
  <c r="AD126" i="11" s="1"/>
  <c r="AC127" i="11"/>
  <c r="AD127" i="11" s="1"/>
  <c r="AC128" i="11"/>
  <c r="AD128" i="11" s="1"/>
  <c r="AC129" i="11"/>
  <c r="AD129" i="11" s="1"/>
  <c r="AC130" i="11"/>
  <c r="AD130" i="11"/>
  <c r="AE130" i="11"/>
  <c r="AC131" i="11"/>
  <c r="AD131" i="11" s="1"/>
  <c r="AC132" i="11"/>
  <c r="AD132" i="11" s="1"/>
  <c r="AC133" i="11"/>
  <c r="AD133" i="11" s="1"/>
  <c r="AC134" i="11"/>
  <c r="AD134" i="11" s="1"/>
  <c r="AC135" i="11"/>
  <c r="AD135" i="11" s="1"/>
  <c r="AC136" i="11"/>
  <c r="AE136" i="11" s="1"/>
  <c r="AC137" i="11"/>
  <c r="AD137" i="11" s="1"/>
  <c r="AC138" i="11"/>
  <c r="AD138" i="11" s="1"/>
  <c r="AC139" i="11"/>
  <c r="AD139" i="11" s="1"/>
  <c r="AC140" i="11"/>
  <c r="AD140" i="11" s="1"/>
  <c r="AC141" i="11"/>
  <c r="AD141" i="11" s="1"/>
  <c r="AC142" i="11"/>
  <c r="AD142" i="11"/>
  <c r="AE142" i="11"/>
  <c r="AC143" i="11"/>
  <c r="AD143" i="11" s="1"/>
  <c r="AC144" i="11"/>
  <c r="AD144" i="11" s="1"/>
  <c r="AC145" i="11"/>
  <c r="AD145" i="11" s="1"/>
  <c r="AC146" i="11"/>
  <c r="AD146" i="11" s="1"/>
  <c r="AC147" i="11"/>
  <c r="AD147" i="11" s="1"/>
  <c r="AC148" i="11"/>
  <c r="AD148" i="11"/>
  <c r="AE148" i="11"/>
  <c r="AC149" i="11"/>
  <c r="AD149" i="11" s="1"/>
  <c r="AC150" i="11"/>
  <c r="AD150" i="11" s="1"/>
  <c r="AC151" i="11"/>
  <c r="AD151" i="11" s="1"/>
  <c r="AC152" i="11"/>
  <c r="AD152" i="11" s="1"/>
  <c r="AC153" i="11"/>
  <c r="AD153" i="11" s="1"/>
  <c r="AC154" i="11"/>
  <c r="AE154" i="11" s="1"/>
  <c r="AC155" i="11"/>
  <c r="AD155" i="11" s="1"/>
  <c r="AC156" i="11"/>
  <c r="AD156" i="11" s="1"/>
  <c r="AC157" i="11"/>
  <c r="AD157" i="11" s="1"/>
  <c r="AC158" i="11"/>
  <c r="AD158" i="11" s="1"/>
  <c r="AC159" i="11"/>
  <c r="AD159" i="11" s="1"/>
  <c r="AC160" i="11"/>
  <c r="AD160" i="11"/>
  <c r="AE160" i="11"/>
  <c r="AC161" i="11"/>
  <c r="AD161" i="11" s="1"/>
  <c r="AC162" i="11"/>
  <c r="AD162" i="11" s="1"/>
  <c r="AC163" i="11"/>
  <c r="AD163" i="11" s="1"/>
  <c r="AC164" i="11"/>
  <c r="AD164" i="11" s="1"/>
  <c r="AC165" i="11"/>
  <c r="AD165" i="11" s="1"/>
  <c r="AD6" i="11"/>
  <c r="AE7" i="11"/>
  <c r="AE8" i="11"/>
  <c r="AD9" i="11"/>
  <c r="AD12" i="11"/>
  <c r="AE13" i="11"/>
  <c r="AE14" i="11"/>
  <c r="AD15" i="11"/>
  <c r="AD18" i="11"/>
  <c r="AE19" i="11"/>
  <c r="AE20" i="11"/>
  <c r="AD21" i="11"/>
  <c r="AD24" i="11"/>
  <c r="AE25" i="11"/>
  <c r="AE26" i="11"/>
  <c r="AD27" i="11"/>
  <c r="AD30" i="11"/>
  <c r="AE31" i="11"/>
  <c r="AE32" i="11"/>
  <c r="AD33" i="11"/>
  <c r="AD36" i="11"/>
  <c r="AE37" i="11"/>
  <c r="AE38" i="11"/>
  <c r="AD39" i="11"/>
  <c r="AE41" i="11"/>
  <c r="AD42" i="11"/>
  <c r="AD44" i="11"/>
  <c r="AE44" i="11"/>
  <c r="AD45" i="11"/>
  <c r="AE45" i="11"/>
  <c r="AE47" i="11"/>
  <c r="AD48" i="11"/>
  <c r="AE49" i="11"/>
  <c r="AE50" i="11"/>
  <c r="AC49" i="11"/>
  <c r="AD49" i="11" s="1"/>
  <c r="AC50" i="11"/>
  <c r="AD50" i="11" s="1"/>
  <c r="AC41" i="11"/>
  <c r="AD41" i="11" s="1"/>
  <c r="AC42" i="11"/>
  <c r="AE42" i="11" s="1"/>
  <c r="AC43" i="11"/>
  <c r="AD43" i="11" s="1"/>
  <c r="AC44" i="11"/>
  <c r="AC45" i="11"/>
  <c r="AC46" i="11"/>
  <c r="AD46" i="11" s="1"/>
  <c r="AC47" i="11"/>
  <c r="AD47" i="11" s="1"/>
  <c r="AC48" i="11"/>
  <c r="AE48" i="11" s="1"/>
  <c r="AC5" i="11"/>
  <c r="AD5" i="11" s="1"/>
  <c r="AC6" i="11"/>
  <c r="AE6" i="11" s="1"/>
  <c r="AC7" i="11"/>
  <c r="AD7" i="11" s="1"/>
  <c r="AC8" i="11"/>
  <c r="AD8" i="11" s="1"/>
  <c r="AC9" i="11"/>
  <c r="AE9" i="11" s="1"/>
  <c r="AC10" i="11"/>
  <c r="AD10" i="11" s="1"/>
  <c r="AC11" i="11"/>
  <c r="AD11" i="11" s="1"/>
  <c r="AC12" i="11"/>
  <c r="AE12" i="11" s="1"/>
  <c r="AC13" i="11"/>
  <c r="AD13" i="11" s="1"/>
  <c r="AC14" i="11"/>
  <c r="AD14" i="11" s="1"/>
  <c r="AC15" i="11"/>
  <c r="AE15" i="11" s="1"/>
  <c r="AC16" i="11"/>
  <c r="AD16" i="11" s="1"/>
  <c r="AC17" i="11"/>
  <c r="AD17" i="11" s="1"/>
  <c r="AC18" i="11"/>
  <c r="AE18" i="11" s="1"/>
  <c r="AC19" i="11"/>
  <c r="AD19" i="11" s="1"/>
  <c r="AC20" i="11"/>
  <c r="AD20" i="11" s="1"/>
  <c r="AC21" i="11"/>
  <c r="AE21" i="11" s="1"/>
  <c r="AC22" i="11"/>
  <c r="AD22" i="11" s="1"/>
  <c r="AC23" i="11"/>
  <c r="AD23" i="11" s="1"/>
  <c r="AC24" i="11"/>
  <c r="AE24" i="11" s="1"/>
  <c r="AC25" i="11"/>
  <c r="AD25" i="11" s="1"/>
  <c r="AC26" i="11"/>
  <c r="AD26" i="11" s="1"/>
  <c r="AC27" i="11"/>
  <c r="AE27" i="11" s="1"/>
  <c r="AC28" i="11"/>
  <c r="AD28" i="11" s="1"/>
  <c r="AC29" i="11"/>
  <c r="AD29" i="11" s="1"/>
  <c r="AC30" i="11"/>
  <c r="AE30" i="11" s="1"/>
  <c r="AC31" i="11"/>
  <c r="AD31" i="11" s="1"/>
  <c r="AC32" i="11"/>
  <c r="AD32" i="11" s="1"/>
  <c r="AC33" i="11"/>
  <c r="AE33" i="11" s="1"/>
  <c r="AC34" i="11"/>
  <c r="AD34" i="11" s="1"/>
  <c r="AC35" i="11"/>
  <c r="AD35" i="11" s="1"/>
  <c r="AC36" i="11"/>
  <c r="AE36" i="11" s="1"/>
  <c r="AC37" i="11"/>
  <c r="AD37" i="11" s="1"/>
  <c r="AC38" i="11"/>
  <c r="AD38" i="11" s="1"/>
  <c r="AC39" i="11"/>
  <c r="AE39" i="11" s="1"/>
  <c r="AC40" i="11"/>
  <c r="AD40" i="11" s="1"/>
  <c r="AC4" i="11"/>
  <c r="AE4" i="11" s="1"/>
  <c r="R21" i="11"/>
  <c r="R22" i="11"/>
  <c r="S21" i="11" s="1"/>
  <c r="R23" i="11"/>
  <c r="S23" i="11" s="1"/>
  <c r="R24" i="11"/>
  <c r="S24" i="11" s="1"/>
  <c r="R25" i="11"/>
  <c r="R26" i="11"/>
  <c r="S26" i="11" s="1"/>
  <c r="R27" i="11"/>
  <c r="R28" i="11"/>
  <c r="S27" i="11" s="1"/>
  <c r="R29" i="11"/>
  <c r="S28" i="11" s="1"/>
  <c r="R30" i="11"/>
  <c r="S30" i="11" s="1"/>
  <c r="R31" i="11"/>
  <c r="R32" i="11"/>
  <c r="S31" i="11" s="1"/>
  <c r="R33" i="11"/>
  <c r="R34" i="11"/>
  <c r="S33" i="11" s="1"/>
  <c r="R35" i="11"/>
  <c r="S34" i="11" s="1"/>
  <c r="T33" i="11" s="1"/>
  <c r="R36" i="11"/>
  <c r="S36" i="11" s="1"/>
  <c r="R37" i="11"/>
  <c r="R38" i="11"/>
  <c r="S37" i="11" s="1"/>
  <c r="R20" i="11"/>
  <c r="S20" i="11" s="1"/>
  <c r="M21" i="11"/>
  <c r="L21" i="11"/>
  <c r="T36" i="11" l="1"/>
  <c r="T37" i="11"/>
  <c r="T30" i="11"/>
  <c r="S22" i="11"/>
  <c r="AE35" i="11"/>
  <c r="S25" i="11"/>
  <c r="AE43" i="11"/>
  <c r="AD476" i="11"/>
  <c r="AE476" i="11"/>
  <c r="AD458" i="11"/>
  <c r="AE458" i="11"/>
  <c r="AD314" i="11"/>
  <c r="AE314" i="11"/>
  <c r="S35" i="11"/>
  <c r="T34" i="11" s="1"/>
  <c r="S29" i="11"/>
  <c r="AD4" i="11"/>
  <c r="AD154" i="11"/>
  <c r="AD136" i="11"/>
  <c r="AD118" i="11"/>
  <c r="AD100" i="11"/>
  <c r="AD82" i="11"/>
  <c r="AD58" i="11"/>
  <c r="AE432" i="11"/>
  <c r="AD432" i="11"/>
  <c r="AE426" i="11"/>
  <c r="AD426" i="11"/>
  <c r="AE420" i="11"/>
  <c r="AD420" i="11"/>
  <c r="AE414" i="11"/>
  <c r="AD414" i="11"/>
  <c r="AE396" i="11"/>
  <c r="AD396" i="11"/>
  <c r="AE378" i="11"/>
  <c r="AD378" i="11"/>
  <c r="AE360" i="11"/>
  <c r="AD360" i="11"/>
  <c r="AE342" i="11"/>
  <c r="AD342" i="11"/>
  <c r="AE324" i="11"/>
  <c r="AD324" i="11"/>
  <c r="AE306" i="11"/>
  <c r="AD306" i="11"/>
  <c r="AE288" i="11"/>
  <c r="AD288" i="11"/>
  <c r="AE270" i="11"/>
  <c r="AD270" i="11"/>
  <c r="AE252" i="11"/>
  <c r="AD252" i="11"/>
  <c r="AE234" i="11"/>
  <c r="AD234" i="11"/>
  <c r="AE216" i="11"/>
  <c r="AD216" i="11"/>
  <c r="AE198" i="11"/>
  <c r="AD198" i="11"/>
  <c r="AE600" i="11"/>
  <c r="AD596" i="11"/>
  <c r="AE591" i="11"/>
  <c r="AD587" i="11"/>
  <c r="AE582" i="11"/>
  <c r="AD578" i="11"/>
  <c r="AE573" i="11"/>
  <c r="AD569" i="11"/>
  <c r="AE564" i="11"/>
  <c r="AD560" i="11"/>
  <c r="AE555" i="11"/>
  <c r="AD551" i="11"/>
  <c r="AE546" i="11"/>
  <c r="AD542" i="11"/>
  <c r="AE537" i="11"/>
  <c r="AD533" i="11"/>
  <c r="AE528" i="11"/>
  <c r="AD524" i="11"/>
  <c r="AE519" i="11"/>
  <c r="AD515" i="11"/>
  <c r="AE509" i="11"/>
  <c r="AD504" i="11"/>
  <c r="AE497" i="11"/>
  <c r="AE483" i="11"/>
  <c r="AD477" i="11"/>
  <c r="AE470" i="11"/>
  <c r="AE456" i="11"/>
  <c r="AD450" i="11"/>
  <c r="AE443" i="11"/>
  <c r="AD393" i="11"/>
  <c r="AD366" i="11"/>
  <c r="AD339" i="11"/>
  <c r="AD312" i="11"/>
  <c r="AD285" i="11"/>
  <c r="AD258" i="11"/>
  <c r="AD231" i="11"/>
  <c r="AD204" i="11"/>
  <c r="AE174" i="11"/>
  <c r="AD503" i="11"/>
  <c r="AE503" i="11"/>
  <c r="AD485" i="11"/>
  <c r="AE485" i="11"/>
  <c r="AD407" i="11"/>
  <c r="AE407" i="11"/>
  <c r="AD383" i="11"/>
  <c r="AE383" i="11"/>
  <c r="AD353" i="11"/>
  <c r="AE353" i="11"/>
  <c r="AD323" i="11"/>
  <c r="AE323" i="11"/>
  <c r="AD299" i="11"/>
  <c r="AE299" i="11"/>
  <c r="AD275" i="11"/>
  <c r="AE275" i="11"/>
  <c r="AD251" i="11"/>
  <c r="AE251" i="11"/>
  <c r="AD233" i="11"/>
  <c r="AE233" i="11"/>
  <c r="AD209" i="11"/>
  <c r="AE209" i="11"/>
  <c r="AD191" i="11"/>
  <c r="AE191" i="11"/>
  <c r="AD173" i="11"/>
  <c r="AE173" i="11"/>
  <c r="AE581" i="11"/>
  <c r="AE527" i="11"/>
  <c r="AE29" i="11"/>
  <c r="AE23" i="11"/>
  <c r="AE17" i="11"/>
  <c r="AE11" i="11"/>
  <c r="AE5" i="11"/>
  <c r="AD599" i="11"/>
  <c r="AD563" i="11"/>
  <c r="AD545" i="11"/>
  <c r="AE461" i="11"/>
  <c r="S32" i="11"/>
  <c r="T31" i="11" s="1"/>
  <c r="AE435" i="11"/>
  <c r="AD435" i="11"/>
  <c r="AE429" i="11"/>
  <c r="AD429" i="11"/>
  <c r="AE423" i="11"/>
  <c r="AD423" i="11"/>
  <c r="AE417" i="11"/>
  <c r="AD417" i="11"/>
  <c r="AE405" i="11"/>
  <c r="AD405" i="11"/>
  <c r="AE387" i="11"/>
  <c r="AD387" i="11"/>
  <c r="AE369" i="11"/>
  <c r="AD369" i="11"/>
  <c r="AE351" i="11"/>
  <c r="AD351" i="11"/>
  <c r="AE333" i="11"/>
  <c r="AD333" i="11"/>
  <c r="AE315" i="11"/>
  <c r="AD315" i="11"/>
  <c r="AE297" i="11"/>
  <c r="AD297" i="11"/>
  <c r="AE279" i="11"/>
  <c r="AD279" i="11"/>
  <c r="AE261" i="11"/>
  <c r="AD261" i="11"/>
  <c r="AE243" i="11"/>
  <c r="AD243" i="11"/>
  <c r="AE225" i="11"/>
  <c r="AD225" i="11"/>
  <c r="AE207" i="11"/>
  <c r="AD207" i="11"/>
  <c r="AE189" i="11"/>
  <c r="AD189" i="11"/>
  <c r="AD183" i="11"/>
  <c r="AE183" i="11"/>
  <c r="AD177" i="11"/>
  <c r="AE177" i="11"/>
  <c r="AD171" i="11"/>
  <c r="AE171" i="11"/>
  <c r="AE602" i="11"/>
  <c r="AD598" i="11"/>
  <c r="AE593" i="11"/>
  <c r="AE584" i="11"/>
  <c r="AD580" i="11"/>
  <c r="AE575" i="11"/>
  <c r="AE566" i="11"/>
  <c r="AD562" i="11"/>
  <c r="AE557" i="11"/>
  <c r="AE548" i="11"/>
  <c r="AD544" i="11"/>
  <c r="AE539" i="11"/>
  <c r="AE530" i="11"/>
  <c r="AE521" i="11"/>
  <c r="AD512" i="11"/>
  <c r="AE506" i="11"/>
  <c r="AE500" i="11"/>
  <c r="AD480" i="11"/>
  <c r="AE473" i="11"/>
  <c r="AD453" i="11"/>
  <c r="AE446" i="11"/>
  <c r="AE431" i="11"/>
  <c r="AE422" i="11"/>
  <c r="AD399" i="11"/>
  <c r="AD372" i="11"/>
  <c r="AD345" i="11"/>
  <c r="AD318" i="11"/>
  <c r="AD291" i="11"/>
  <c r="AD264" i="11"/>
  <c r="AD237" i="11"/>
  <c r="AD210" i="11"/>
  <c r="AE182" i="11"/>
  <c r="AD449" i="11"/>
  <c r="AE449" i="11"/>
  <c r="AD413" i="11"/>
  <c r="AE413" i="11"/>
  <c r="AD395" i="11"/>
  <c r="AE395" i="11"/>
  <c r="AD377" i="11"/>
  <c r="AE377" i="11"/>
  <c r="AD365" i="11"/>
  <c r="AE365" i="11"/>
  <c r="AD347" i="11"/>
  <c r="AE347" i="11"/>
  <c r="AD335" i="11"/>
  <c r="AE335" i="11"/>
  <c r="AD317" i="11"/>
  <c r="AE317" i="11"/>
  <c r="AD305" i="11"/>
  <c r="AE305" i="11"/>
  <c r="AD287" i="11"/>
  <c r="AE287" i="11"/>
  <c r="AD269" i="11"/>
  <c r="AE269" i="11"/>
  <c r="AD257" i="11"/>
  <c r="AE257" i="11"/>
  <c r="AD245" i="11"/>
  <c r="AE245" i="11"/>
  <c r="AD227" i="11"/>
  <c r="AE227" i="11"/>
  <c r="AD215" i="11"/>
  <c r="AE215" i="11"/>
  <c r="AD203" i="11"/>
  <c r="AE203" i="11"/>
  <c r="AD185" i="11"/>
  <c r="AE185" i="11"/>
  <c r="AD179" i="11"/>
  <c r="AE179" i="11"/>
  <c r="AE455" i="11"/>
  <c r="AE425" i="11"/>
  <c r="AE46" i="11"/>
  <c r="AE40" i="11"/>
  <c r="AE34" i="11"/>
  <c r="AE28" i="11"/>
  <c r="AE22" i="11"/>
  <c r="AE16" i="11"/>
  <c r="AE10" i="11"/>
  <c r="AD494" i="11"/>
  <c r="AE494" i="11"/>
  <c r="AD440" i="11"/>
  <c r="AE440" i="11"/>
  <c r="AD410" i="11"/>
  <c r="AE410" i="11"/>
  <c r="AD404" i="11"/>
  <c r="AE404" i="11"/>
  <c r="AD398" i="11"/>
  <c r="AE398" i="11"/>
  <c r="AD392" i="11"/>
  <c r="AE392" i="11"/>
  <c r="AD386" i="11"/>
  <c r="AE386" i="11"/>
  <c r="AD380" i="11"/>
  <c r="AE380" i="11"/>
  <c r="AD374" i="11"/>
  <c r="AE374" i="11"/>
  <c r="AD368" i="11"/>
  <c r="AE368" i="11"/>
  <c r="AD362" i="11"/>
  <c r="AE362" i="11"/>
  <c r="AD356" i="11"/>
  <c r="AE356" i="11"/>
  <c r="AD350" i="11"/>
  <c r="AE350" i="11"/>
  <c r="AD344" i="11"/>
  <c r="AE344" i="11"/>
  <c r="AD338" i="11"/>
  <c r="AE338" i="11"/>
  <c r="AD332" i="11"/>
  <c r="AE332" i="11"/>
  <c r="AD326" i="11"/>
  <c r="AE326" i="11"/>
  <c r="AD320" i="11"/>
  <c r="AE320" i="11"/>
  <c r="AD308" i="11"/>
  <c r="AE308" i="11"/>
  <c r="AD302" i="11"/>
  <c r="AE302" i="11"/>
  <c r="AD296" i="11"/>
  <c r="AE296" i="11"/>
  <c r="AD290" i="11"/>
  <c r="AE290" i="11"/>
  <c r="AD284" i="11"/>
  <c r="AE284" i="11"/>
  <c r="AD278" i="11"/>
  <c r="AE278" i="11"/>
  <c r="AD272" i="11"/>
  <c r="AE272" i="11"/>
  <c r="AD266" i="11"/>
  <c r="AE266" i="11"/>
  <c r="AD260" i="11"/>
  <c r="AE260" i="11"/>
  <c r="AD254" i="11"/>
  <c r="AE254" i="11"/>
  <c r="AD248" i="11"/>
  <c r="AE248" i="11"/>
  <c r="AD242" i="11"/>
  <c r="AE242" i="11"/>
  <c r="AD236" i="11"/>
  <c r="AE236" i="11"/>
  <c r="AD230" i="11"/>
  <c r="AE230" i="11"/>
  <c r="AD224" i="11"/>
  <c r="AE224" i="11"/>
  <c r="AD218" i="11"/>
  <c r="AE218" i="11"/>
  <c r="AD212" i="11"/>
  <c r="AE212" i="11"/>
  <c r="AD206" i="11"/>
  <c r="AE206" i="11"/>
  <c r="AD200" i="11"/>
  <c r="AE200" i="11"/>
  <c r="AD194" i="11"/>
  <c r="AE194" i="11"/>
  <c r="AD188" i="11"/>
  <c r="AE188" i="11"/>
  <c r="AE479" i="11"/>
  <c r="AE452" i="11"/>
  <c r="AD467" i="11"/>
  <c r="AE467" i="11"/>
  <c r="AD401" i="11"/>
  <c r="AE401" i="11"/>
  <c r="AD389" i="11"/>
  <c r="AE389" i="11"/>
  <c r="AD371" i="11"/>
  <c r="AE371" i="11"/>
  <c r="AD359" i="11"/>
  <c r="AE359" i="11"/>
  <c r="AD341" i="11"/>
  <c r="AE341" i="11"/>
  <c r="AD329" i="11"/>
  <c r="AE329" i="11"/>
  <c r="AD311" i="11"/>
  <c r="AE311" i="11"/>
  <c r="AD293" i="11"/>
  <c r="AE293" i="11"/>
  <c r="AD281" i="11"/>
  <c r="AE281" i="11"/>
  <c r="AD263" i="11"/>
  <c r="AE263" i="11"/>
  <c r="AD239" i="11"/>
  <c r="AE239" i="11"/>
  <c r="AD221" i="11"/>
  <c r="AE221" i="11"/>
  <c r="AD197" i="11"/>
  <c r="AE197" i="11"/>
  <c r="AD167" i="11"/>
  <c r="AE167" i="11"/>
  <c r="U28" i="11"/>
  <c r="V28" i="11" s="1"/>
  <c r="U27" i="11" s="1"/>
  <c r="AD592" i="11"/>
  <c r="AD574" i="11"/>
  <c r="AD556" i="11"/>
  <c r="AD510" i="11"/>
  <c r="AD498" i="11"/>
  <c r="AE491" i="11"/>
  <c r="AD471" i="11"/>
  <c r="AE464" i="11"/>
  <c r="AD444" i="11"/>
  <c r="AE437" i="11"/>
  <c r="AE428" i="11"/>
  <c r="AE419" i="11"/>
  <c r="AD408" i="11"/>
  <c r="AD381" i="11"/>
  <c r="AD354" i="11"/>
  <c r="AD327" i="11"/>
  <c r="AD300" i="11"/>
  <c r="AD273" i="11"/>
  <c r="AD246" i="11"/>
  <c r="AD219" i="11"/>
  <c r="AD192" i="11"/>
  <c r="AE176" i="11"/>
  <c r="AE409" i="11"/>
  <c r="AD409" i="11"/>
  <c r="AE391" i="11"/>
  <c r="AD391" i="11"/>
  <c r="AE373" i="11"/>
  <c r="AD373" i="11"/>
  <c r="AE355" i="11"/>
  <c r="AD355" i="11"/>
  <c r="AE337" i="11"/>
  <c r="AD337" i="11"/>
  <c r="AE319" i="11"/>
  <c r="AD319" i="11"/>
  <c r="AE301" i="11"/>
  <c r="AD301" i="11"/>
  <c r="AE283" i="11"/>
  <c r="AD283" i="11"/>
  <c r="AE265" i="11"/>
  <c r="AD265" i="11"/>
  <c r="AE247" i="11"/>
  <c r="AD247" i="11"/>
  <c r="AE229" i="11"/>
  <c r="AD229" i="11"/>
  <c r="AE211" i="11"/>
  <c r="AD211" i="11"/>
  <c r="AE193" i="11"/>
  <c r="AD193" i="11"/>
  <c r="AE181" i="11"/>
  <c r="AD181" i="11"/>
  <c r="AE175" i="11"/>
  <c r="AD175" i="11"/>
  <c r="AE169" i="11"/>
  <c r="AD169" i="11"/>
  <c r="AE514" i="11"/>
  <c r="AE400" i="11"/>
  <c r="AD400" i="11"/>
  <c r="AE382" i="11"/>
  <c r="AD382" i="11"/>
  <c r="AE364" i="11"/>
  <c r="AD364" i="11"/>
  <c r="AE346" i="11"/>
  <c r="AD346" i="11"/>
  <c r="AE328" i="11"/>
  <c r="AD328" i="11"/>
  <c r="AE310" i="11"/>
  <c r="AD310" i="11"/>
  <c r="AE292" i="11"/>
  <c r="AD292" i="11"/>
  <c r="AE274" i="11"/>
  <c r="AD274" i="11"/>
  <c r="AE256" i="11"/>
  <c r="AD256" i="11"/>
  <c r="AE238" i="11"/>
  <c r="AD238" i="11"/>
  <c r="AE220" i="11"/>
  <c r="AD220" i="11"/>
  <c r="AE202" i="11"/>
  <c r="AD202" i="11"/>
  <c r="AE184" i="11"/>
  <c r="AD184" i="11"/>
  <c r="AE178" i="11"/>
  <c r="AD178" i="11"/>
  <c r="AE172" i="11"/>
  <c r="AD172" i="11"/>
  <c r="AE166" i="11"/>
  <c r="AD166" i="11"/>
  <c r="AE505" i="11"/>
  <c r="AE496" i="11"/>
  <c r="AE487" i="11"/>
  <c r="AE478" i="11"/>
  <c r="AE469" i="11"/>
  <c r="AE460" i="11"/>
  <c r="AE451" i="11"/>
  <c r="AE442" i="11"/>
  <c r="AE162" i="11"/>
  <c r="AE156" i="11"/>
  <c r="AE150" i="11"/>
  <c r="AE144" i="11"/>
  <c r="AE138" i="11"/>
  <c r="AE132" i="11"/>
  <c r="AE126" i="11"/>
  <c r="AE120" i="11"/>
  <c r="AE114" i="11"/>
  <c r="AE108" i="11"/>
  <c r="AE102" i="11"/>
  <c r="AE96" i="11"/>
  <c r="AE90" i="11"/>
  <c r="AE84" i="11"/>
  <c r="AE78" i="11"/>
  <c r="AE72" i="11"/>
  <c r="AE66" i="11"/>
  <c r="AE60" i="11"/>
  <c r="AE54" i="11"/>
  <c r="AE164" i="11"/>
  <c r="AE158" i="11"/>
  <c r="AE152" i="11"/>
  <c r="AE146" i="11"/>
  <c r="AE140" i="11"/>
  <c r="AE134" i="11"/>
  <c r="AE128" i="11"/>
  <c r="AE122" i="11"/>
  <c r="AE116" i="11"/>
  <c r="AE110" i="11"/>
  <c r="AE104" i="11"/>
  <c r="AE98" i="11"/>
  <c r="AE92" i="11"/>
  <c r="AE86" i="11"/>
  <c r="AE80" i="11"/>
  <c r="AE74" i="11"/>
  <c r="AE68" i="11"/>
  <c r="AE62" i="11"/>
  <c r="AE56" i="11"/>
  <c r="AE165" i="11"/>
  <c r="AE163" i="11"/>
  <c r="AE161" i="11"/>
  <c r="AE159" i="11"/>
  <c r="AE157" i="11"/>
  <c r="AE155" i="11"/>
  <c r="AE153" i="11"/>
  <c r="AE151" i="11"/>
  <c r="AE149" i="11"/>
  <c r="AE147" i="11"/>
  <c r="AE145" i="11"/>
  <c r="AE143" i="11"/>
  <c r="AE141" i="11"/>
  <c r="AE139" i="11"/>
  <c r="AE137" i="11"/>
  <c r="AE135" i="11"/>
  <c r="AE133" i="11"/>
  <c r="AE131" i="11"/>
  <c r="AE129" i="11"/>
  <c r="AE127" i="11"/>
  <c r="AE125" i="11"/>
  <c r="AE123" i="11"/>
  <c r="AE121" i="11"/>
  <c r="AE119" i="11"/>
  <c r="AE117" i="11"/>
  <c r="AE115" i="11"/>
  <c r="AE113" i="11"/>
  <c r="AE111" i="11"/>
  <c r="AE109" i="11"/>
  <c r="AE107" i="11"/>
  <c r="AE105" i="11"/>
  <c r="AE103" i="11"/>
  <c r="AE101" i="11"/>
  <c r="AE99" i="11"/>
  <c r="AE97" i="11"/>
  <c r="AE95" i="11"/>
  <c r="AE93" i="11"/>
  <c r="AE91" i="11"/>
  <c r="AE89" i="11"/>
  <c r="AE87" i="11"/>
  <c r="AE85" i="11"/>
  <c r="AE83" i="11"/>
  <c r="AE81" i="11"/>
  <c r="AE79" i="11"/>
  <c r="AE77" i="11"/>
  <c r="AE75" i="11"/>
  <c r="AE73" i="11"/>
  <c r="AE71" i="11"/>
  <c r="AE69" i="11"/>
  <c r="AE67" i="11"/>
  <c r="AE65" i="11"/>
  <c r="AE63" i="11"/>
  <c r="AE61" i="11"/>
  <c r="AE59" i="11"/>
  <c r="AE57" i="11"/>
  <c r="AE55" i="11"/>
  <c r="AE53" i="11"/>
  <c r="AE51" i="11"/>
  <c r="X22" i="3"/>
  <c r="X21" i="3"/>
  <c r="X20" i="3"/>
  <c r="X19" i="3"/>
  <c r="L41" i="4"/>
  <c r="K43" i="4"/>
  <c r="K41" i="4"/>
  <c r="J41" i="4"/>
  <c r="J43" i="4"/>
  <c r="T32" i="11" l="1"/>
  <c r="T35" i="11"/>
  <c r="D1" i="1"/>
  <c r="D2" i="1" s="1"/>
  <c r="D3" i="1" s="1"/>
  <c r="O456" i="6" l="1"/>
  <c r="O457" i="6"/>
  <c r="O458" i="6"/>
  <c r="O459" i="6"/>
  <c r="O460" i="6"/>
  <c r="O461" i="6"/>
  <c r="O462" i="6"/>
  <c r="O463" i="6"/>
  <c r="O464" i="6"/>
  <c r="O465" i="6"/>
  <c r="O466" i="6"/>
  <c r="O467" i="6"/>
  <c r="O468" i="6"/>
  <c r="O469" i="6"/>
  <c r="O470" i="6"/>
  <c r="O471" i="6"/>
  <c r="O472" i="6"/>
  <c r="O473" i="6"/>
  <c r="O474" i="6"/>
  <c r="O475" i="6"/>
  <c r="O476" i="6"/>
  <c r="O477" i="6"/>
  <c r="O478" i="6"/>
  <c r="O479" i="6"/>
  <c r="O480" i="6"/>
  <c r="O481" i="6"/>
  <c r="O482" i="6"/>
  <c r="O483" i="6"/>
  <c r="O484" i="6"/>
  <c r="O485" i="6"/>
  <c r="O486" i="6"/>
  <c r="O487" i="6"/>
  <c r="O488" i="6"/>
  <c r="O489" i="6"/>
  <c r="O490" i="6"/>
  <c r="O491" i="6"/>
  <c r="O492" i="6"/>
  <c r="O493" i="6"/>
  <c r="O494" i="6"/>
  <c r="O495" i="6"/>
  <c r="O496" i="6"/>
  <c r="O497" i="6"/>
  <c r="O498" i="6"/>
  <c r="O499" i="6"/>
  <c r="O500" i="6"/>
  <c r="O501" i="6"/>
  <c r="O502" i="6"/>
  <c r="O503" i="6"/>
  <c r="O504" i="6"/>
  <c r="O505" i="6"/>
  <c r="O506" i="6"/>
  <c r="O507" i="6"/>
  <c r="O508" i="6"/>
  <c r="O509" i="6"/>
  <c r="O510" i="6"/>
  <c r="O511" i="6"/>
  <c r="O512" i="6"/>
  <c r="O513" i="6"/>
  <c r="O514" i="6"/>
  <c r="O515" i="6"/>
  <c r="O516" i="6"/>
  <c r="O517" i="6"/>
  <c r="O518" i="6"/>
  <c r="O519" i="6"/>
  <c r="O520" i="6"/>
  <c r="O521" i="6"/>
  <c r="O522" i="6"/>
  <c r="O523" i="6"/>
  <c r="O524" i="6"/>
  <c r="O525" i="6"/>
  <c r="O526" i="6"/>
  <c r="O527" i="6"/>
  <c r="O528" i="6"/>
  <c r="O529" i="6"/>
  <c r="O530" i="6"/>
  <c r="O531" i="6"/>
  <c r="O532" i="6"/>
  <c r="O533" i="6"/>
  <c r="O534" i="6"/>
  <c r="O535" i="6"/>
  <c r="O536" i="6"/>
  <c r="O537" i="6"/>
  <c r="O538" i="6"/>
  <c r="O539" i="6"/>
  <c r="O540" i="6"/>
  <c r="O541" i="6"/>
  <c r="O542" i="6"/>
  <c r="O543" i="6"/>
  <c r="O544" i="6"/>
  <c r="O545" i="6"/>
  <c r="O546" i="6"/>
  <c r="O547" i="6"/>
  <c r="O548" i="6"/>
  <c r="O549" i="6"/>
  <c r="O550" i="6"/>
  <c r="O551" i="6"/>
  <c r="O552" i="6"/>
  <c r="O553" i="6"/>
  <c r="O554" i="6"/>
  <c r="O555" i="6"/>
  <c r="O556" i="6"/>
  <c r="O557" i="6"/>
  <c r="O558" i="6"/>
  <c r="O559" i="6"/>
  <c r="O560" i="6"/>
  <c r="O561" i="6"/>
  <c r="O562" i="6"/>
  <c r="O563" i="6"/>
  <c r="O564" i="6"/>
  <c r="O565" i="6"/>
  <c r="O566" i="6"/>
  <c r="O567" i="6"/>
  <c r="O568" i="6"/>
  <c r="O569" i="6"/>
  <c r="O570" i="6"/>
  <c r="O571" i="6"/>
  <c r="O572" i="6"/>
  <c r="O573" i="6"/>
  <c r="O574" i="6"/>
  <c r="O575" i="6"/>
  <c r="O576" i="6"/>
  <c r="O577" i="6"/>
  <c r="O578" i="6"/>
  <c r="O579" i="6"/>
  <c r="O580" i="6"/>
  <c r="O581" i="6"/>
  <c r="O582" i="6"/>
  <c r="O583" i="6"/>
  <c r="O584" i="6"/>
  <c r="O585" i="6"/>
  <c r="O586" i="6"/>
  <c r="O587" i="6"/>
  <c r="O588" i="6"/>
  <c r="O589" i="6"/>
  <c r="O425" i="6"/>
  <c r="O426" i="6"/>
  <c r="O427" i="6"/>
  <c r="O428" i="6"/>
  <c r="O429" i="6"/>
  <c r="O430" i="6"/>
  <c r="O431" i="6"/>
  <c r="O432" i="6"/>
  <c r="O433" i="6"/>
  <c r="O434" i="6"/>
  <c r="O435" i="6"/>
  <c r="O436" i="6"/>
  <c r="O437" i="6"/>
  <c r="O438" i="6"/>
  <c r="O439" i="6"/>
  <c r="O440" i="6"/>
  <c r="O441" i="6"/>
  <c r="O442" i="6"/>
  <c r="O443" i="6"/>
  <c r="O444" i="6"/>
  <c r="O445" i="6"/>
  <c r="O446" i="6"/>
  <c r="O447" i="6"/>
  <c r="O448" i="6"/>
  <c r="O449" i="6"/>
  <c r="O450" i="6"/>
  <c r="O451" i="6"/>
  <c r="O452" i="6"/>
  <c r="O453" i="6"/>
  <c r="O454" i="6"/>
  <c r="O455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95" i="6"/>
  <c r="O296" i="6"/>
  <c r="O297" i="6"/>
  <c r="O298" i="6"/>
  <c r="O299" i="6"/>
  <c r="O300" i="6"/>
  <c r="O301" i="6"/>
  <c r="O302" i="6"/>
  <c r="O303" i="6"/>
  <c r="O304" i="6"/>
  <c r="O305" i="6"/>
  <c r="O306" i="6"/>
  <c r="O307" i="6"/>
  <c r="O308" i="6"/>
  <c r="O309" i="6"/>
  <c r="O310" i="6"/>
  <c r="O311" i="6"/>
  <c r="O312" i="6"/>
  <c r="O313" i="6"/>
  <c r="O314" i="6"/>
  <c r="O315" i="6"/>
  <c r="O316" i="6"/>
  <c r="O317" i="6"/>
  <c r="O318" i="6"/>
  <c r="O319" i="6"/>
  <c r="O320" i="6"/>
  <c r="O321" i="6"/>
  <c r="O322" i="6"/>
  <c r="O323" i="6"/>
  <c r="O324" i="6"/>
  <c r="O325" i="6"/>
  <c r="O326" i="6"/>
  <c r="O327" i="6"/>
  <c r="O328" i="6"/>
  <c r="O329" i="6"/>
  <c r="O330" i="6"/>
  <c r="O331" i="6"/>
  <c r="O332" i="6"/>
  <c r="O333" i="6"/>
  <c r="O334" i="6"/>
  <c r="O335" i="6"/>
  <c r="O336" i="6"/>
  <c r="O337" i="6"/>
  <c r="O338" i="6"/>
  <c r="O339" i="6"/>
  <c r="O340" i="6"/>
  <c r="O341" i="6"/>
  <c r="O342" i="6"/>
  <c r="O343" i="6"/>
  <c r="O344" i="6"/>
  <c r="O345" i="6"/>
  <c r="O346" i="6"/>
  <c r="O347" i="6"/>
  <c r="O348" i="6"/>
  <c r="O349" i="6"/>
  <c r="O350" i="6"/>
  <c r="O351" i="6"/>
  <c r="O352" i="6"/>
  <c r="O353" i="6"/>
  <c r="O354" i="6"/>
  <c r="O355" i="6"/>
  <c r="O356" i="6"/>
  <c r="O357" i="6"/>
  <c r="O358" i="6"/>
  <c r="O359" i="6"/>
  <c r="O360" i="6"/>
  <c r="O361" i="6"/>
  <c r="O362" i="6"/>
  <c r="O363" i="6"/>
  <c r="O364" i="6"/>
  <c r="O365" i="6"/>
  <c r="O366" i="6"/>
  <c r="O367" i="6"/>
  <c r="O368" i="6"/>
  <c r="O369" i="6"/>
  <c r="O370" i="6"/>
  <c r="O371" i="6"/>
  <c r="O372" i="6"/>
  <c r="O373" i="6"/>
  <c r="O374" i="6"/>
  <c r="O375" i="6"/>
  <c r="O376" i="6"/>
  <c r="O377" i="6"/>
  <c r="O378" i="6"/>
  <c r="O379" i="6"/>
  <c r="O380" i="6"/>
  <c r="O381" i="6"/>
  <c r="O382" i="6"/>
  <c r="O383" i="6"/>
  <c r="O384" i="6"/>
  <c r="O385" i="6"/>
  <c r="O386" i="6"/>
  <c r="O387" i="6"/>
  <c r="O388" i="6"/>
  <c r="O389" i="6"/>
  <c r="O390" i="6"/>
  <c r="O391" i="6"/>
  <c r="O392" i="6"/>
  <c r="O393" i="6"/>
  <c r="O394" i="6"/>
  <c r="O395" i="6"/>
  <c r="O396" i="6"/>
  <c r="O397" i="6"/>
  <c r="O398" i="6"/>
  <c r="O399" i="6"/>
  <c r="O400" i="6"/>
  <c r="O401" i="6"/>
  <c r="O402" i="6"/>
  <c r="O403" i="6"/>
  <c r="O404" i="6"/>
  <c r="O405" i="6"/>
  <c r="O406" i="6"/>
  <c r="O407" i="6"/>
  <c r="O408" i="6"/>
  <c r="O409" i="6"/>
  <c r="O410" i="6"/>
  <c r="O411" i="6"/>
  <c r="O412" i="6"/>
  <c r="O413" i="6"/>
  <c r="O414" i="6"/>
  <c r="O415" i="6"/>
  <c r="O416" i="6"/>
  <c r="O417" i="6"/>
  <c r="O418" i="6"/>
  <c r="O419" i="6"/>
  <c r="O420" i="6"/>
  <c r="O421" i="6"/>
  <c r="O422" i="6"/>
  <c r="O423" i="6"/>
  <c r="O424" i="6"/>
  <c r="O109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67" i="6"/>
  <c r="O61" i="6"/>
  <c r="O62" i="6"/>
  <c r="O63" i="6"/>
  <c r="O64" i="6"/>
  <c r="O65" i="6"/>
  <c r="O66" i="6"/>
  <c r="O54" i="6"/>
  <c r="O55" i="6"/>
  <c r="O56" i="6"/>
  <c r="O57" i="6"/>
  <c r="O58" i="6"/>
  <c r="O59" i="6"/>
  <c r="O60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39" i="6"/>
  <c r="O38" i="6"/>
  <c r="O37" i="6"/>
  <c r="O32" i="6"/>
  <c r="O33" i="6"/>
  <c r="O34" i="6"/>
  <c r="O35" i="6"/>
  <c r="O36" i="6"/>
  <c r="O27" i="6"/>
  <c r="O28" i="6"/>
  <c r="O29" i="6"/>
  <c r="O30" i="6"/>
  <c r="O31" i="6"/>
  <c r="O26" i="6"/>
  <c r="O25" i="6"/>
  <c r="L46" i="10" l="1"/>
  <c r="N46" i="10" s="1"/>
  <c r="L47" i="10"/>
  <c r="N47" i="10" s="1"/>
  <c r="L48" i="10"/>
  <c r="N48" i="10"/>
  <c r="L49" i="10"/>
  <c r="N49" i="10" s="1"/>
  <c r="L50" i="10"/>
  <c r="N50" i="10" s="1"/>
  <c r="L51" i="10"/>
  <c r="N51" i="10" s="1"/>
  <c r="L52" i="10"/>
  <c r="N52" i="10"/>
  <c r="L53" i="10"/>
  <c r="N53" i="10" s="1"/>
  <c r="L54" i="10"/>
  <c r="N54" i="10" s="1"/>
  <c r="L55" i="10"/>
  <c r="N55" i="10"/>
  <c r="L56" i="10"/>
  <c r="N56" i="10" s="1"/>
  <c r="L57" i="10"/>
  <c r="N57" i="10"/>
  <c r="L58" i="10"/>
  <c r="N58" i="10" s="1"/>
  <c r="L59" i="10"/>
  <c r="N59" i="10" s="1"/>
  <c r="L60" i="10"/>
  <c r="N60" i="10" s="1"/>
  <c r="L61" i="10"/>
  <c r="N61" i="10" s="1"/>
  <c r="L62" i="10"/>
  <c r="N62" i="10" s="1"/>
  <c r="L63" i="10"/>
  <c r="N63" i="10"/>
  <c r="L64" i="10"/>
  <c r="N64" i="10"/>
  <c r="L65" i="10"/>
  <c r="N65" i="10" s="1"/>
  <c r="L66" i="10"/>
  <c r="N66" i="10"/>
  <c r="L67" i="10"/>
  <c r="N67" i="10" s="1"/>
  <c r="L68" i="10"/>
  <c r="N68" i="10" s="1"/>
  <c r="L69" i="10"/>
  <c r="N69" i="10" s="1"/>
  <c r="L70" i="10"/>
  <c r="N70" i="10"/>
  <c r="L71" i="10"/>
  <c r="N71" i="10" s="1"/>
  <c r="L72" i="10"/>
  <c r="N72" i="10" s="1"/>
  <c r="L73" i="10"/>
  <c r="N73" i="10"/>
  <c r="L74" i="10"/>
  <c r="N74" i="10" s="1"/>
  <c r="L75" i="10"/>
  <c r="N75" i="10"/>
  <c r="L76" i="10"/>
  <c r="N76" i="10"/>
  <c r="L77" i="10"/>
  <c r="N77" i="10" s="1"/>
  <c r="L78" i="10"/>
  <c r="N78" i="10" s="1"/>
  <c r="L79" i="10"/>
  <c r="N79" i="10" s="1"/>
  <c r="L80" i="10"/>
  <c r="N80" i="10" s="1"/>
  <c r="L81" i="10"/>
  <c r="N81" i="10"/>
  <c r="L82" i="10"/>
  <c r="N82" i="10"/>
  <c r="L83" i="10"/>
  <c r="N83" i="10" s="1"/>
  <c r="L84" i="10"/>
  <c r="N84" i="10"/>
  <c r="L85" i="10"/>
  <c r="N85" i="10" s="1"/>
  <c r="L86" i="10"/>
  <c r="N86" i="10" s="1"/>
  <c r="L87" i="10"/>
  <c r="N87" i="10" s="1"/>
  <c r="L88" i="10"/>
  <c r="N88" i="10"/>
  <c r="L89" i="10"/>
  <c r="N89" i="10" s="1"/>
  <c r="L90" i="10"/>
  <c r="N90" i="10" s="1"/>
  <c r="L91" i="10"/>
  <c r="N91" i="10"/>
  <c r="L92" i="10"/>
  <c r="N92" i="10" s="1"/>
  <c r="L93" i="10"/>
  <c r="N93" i="10"/>
  <c r="L94" i="10"/>
  <c r="N94" i="10"/>
  <c r="L95" i="10"/>
  <c r="N95" i="10" s="1"/>
  <c r="L96" i="10"/>
  <c r="N96" i="10" s="1"/>
  <c r="L97" i="10"/>
  <c r="N97" i="10" s="1"/>
  <c r="L98" i="10"/>
  <c r="N98" i="10" s="1"/>
  <c r="L99" i="10"/>
  <c r="N99" i="10"/>
  <c r="L100" i="10"/>
  <c r="N100" i="10"/>
  <c r="L101" i="10"/>
  <c r="N101" i="10" s="1"/>
  <c r="L102" i="10"/>
  <c r="N102" i="10"/>
  <c r="L103" i="10"/>
  <c r="N103" i="10" s="1"/>
  <c r="L104" i="10"/>
  <c r="N104" i="10" s="1"/>
  <c r="L105" i="10"/>
  <c r="N105" i="10" s="1"/>
  <c r="L106" i="10"/>
  <c r="N106" i="10"/>
  <c r="L107" i="10"/>
  <c r="N107" i="10" s="1"/>
  <c r="L108" i="10"/>
  <c r="N108" i="10" s="1"/>
  <c r="L109" i="10"/>
  <c r="N109" i="10"/>
  <c r="L110" i="10"/>
  <c r="N110" i="10" s="1"/>
  <c r="L111" i="10"/>
  <c r="N111" i="10" s="1"/>
  <c r="L112" i="10"/>
  <c r="N112" i="10"/>
  <c r="L113" i="10"/>
  <c r="N113" i="10" s="1"/>
  <c r="L114" i="10"/>
  <c r="N114" i="10" s="1"/>
  <c r="L115" i="10"/>
  <c r="N115" i="10"/>
  <c r="L116" i="10"/>
  <c r="N116" i="10" s="1"/>
  <c r="L117" i="10"/>
  <c r="N117" i="10" s="1"/>
  <c r="L118" i="10"/>
  <c r="N118" i="10"/>
  <c r="L119" i="10"/>
  <c r="N119" i="10" s="1"/>
  <c r="L120" i="10"/>
  <c r="N120" i="10" s="1"/>
  <c r="L121" i="10"/>
  <c r="N121" i="10"/>
  <c r="L122" i="10"/>
  <c r="N122" i="10" s="1"/>
  <c r="L123" i="10"/>
  <c r="N123" i="10" s="1"/>
  <c r="L124" i="10"/>
  <c r="N124" i="10"/>
  <c r="L125" i="10"/>
  <c r="N125" i="10" s="1"/>
  <c r="L126" i="10"/>
  <c r="N126" i="10" s="1"/>
  <c r="L127" i="10"/>
  <c r="N127" i="10"/>
  <c r="L128" i="10"/>
  <c r="N128" i="10" s="1"/>
  <c r="L129" i="10"/>
  <c r="N129" i="10" s="1"/>
  <c r="L130" i="10"/>
  <c r="N130" i="10"/>
  <c r="L131" i="10"/>
  <c r="N131" i="10" s="1"/>
  <c r="L132" i="10"/>
  <c r="N132" i="10" s="1"/>
  <c r="L133" i="10"/>
  <c r="N133" i="10"/>
  <c r="L134" i="10"/>
  <c r="N134" i="10" s="1"/>
  <c r="L135" i="10"/>
  <c r="N135" i="10" s="1"/>
  <c r="L136" i="10"/>
  <c r="N136" i="10"/>
  <c r="L137" i="10"/>
  <c r="N137" i="10" s="1"/>
  <c r="L138" i="10"/>
  <c r="N138" i="10"/>
  <c r="L139" i="10"/>
  <c r="N139" i="10" s="1"/>
  <c r="L140" i="10"/>
  <c r="N140" i="10" s="1"/>
  <c r="L141" i="10"/>
  <c r="N141" i="10" s="1"/>
  <c r="L142" i="10"/>
  <c r="N142" i="10" s="1"/>
  <c r="L143" i="10"/>
  <c r="N143" i="10" s="1"/>
  <c r="L144" i="10"/>
  <c r="N144" i="10"/>
  <c r="L145" i="10"/>
  <c r="N145" i="10"/>
  <c r="L146" i="10"/>
  <c r="N146" i="10" s="1"/>
  <c r="L147" i="10"/>
  <c r="N147" i="10"/>
  <c r="L148" i="10"/>
  <c r="N148" i="10" s="1"/>
  <c r="L149" i="10"/>
  <c r="N149" i="10" s="1"/>
  <c r="L150" i="10"/>
  <c r="N150" i="10" s="1"/>
  <c r="L151" i="10"/>
  <c r="N151" i="10"/>
  <c r="L152" i="10"/>
  <c r="N152" i="10"/>
  <c r="L153" i="10"/>
  <c r="N153" i="10" s="1"/>
  <c r="L154" i="10"/>
  <c r="N154" i="10"/>
  <c r="L155" i="10"/>
  <c r="N155" i="10" s="1"/>
  <c r="L156" i="10"/>
  <c r="N156" i="10" s="1"/>
  <c r="L157" i="10"/>
  <c r="N157" i="10"/>
  <c r="L158" i="10"/>
  <c r="N158" i="10" s="1"/>
  <c r="L159" i="10"/>
  <c r="N159" i="10"/>
  <c r="L160" i="10"/>
  <c r="N160" i="10" s="1"/>
  <c r="L161" i="10"/>
  <c r="N161" i="10" s="1"/>
  <c r="L162" i="10"/>
  <c r="N162" i="10" s="1"/>
  <c r="L163" i="10"/>
  <c r="N163" i="10" s="1"/>
  <c r="L164" i="10"/>
  <c r="N164" i="10" s="1"/>
  <c r="L165" i="10"/>
  <c r="N165" i="10"/>
  <c r="L166" i="10"/>
  <c r="N166" i="10"/>
  <c r="L167" i="10"/>
  <c r="N167" i="10" s="1"/>
  <c r="L168" i="10"/>
  <c r="N168" i="10"/>
  <c r="L169" i="10"/>
  <c r="N169" i="10" s="1"/>
  <c r="L170" i="10"/>
  <c r="N170" i="10" s="1"/>
  <c r="L171" i="10"/>
  <c r="N171" i="10" s="1"/>
  <c r="L172" i="10"/>
  <c r="N172" i="10"/>
  <c r="L173" i="10"/>
  <c r="N173" i="10" s="1"/>
  <c r="L174" i="10"/>
  <c r="N174" i="10" s="1"/>
  <c r="L175" i="10"/>
  <c r="N175" i="10"/>
  <c r="L176" i="10"/>
  <c r="N176" i="10" s="1"/>
  <c r="L177" i="10"/>
  <c r="N177" i="10" s="1"/>
  <c r="L178" i="10"/>
  <c r="N178" i="10"/>
  <c r="L179" i="10"/>
  <c r="N179" i="10" s="1"/>
  <c r="L180" i="10"/>
  <c r="N180" i="10"/>
  <c r="L181" i="10"/>
  <c r="N181" i="10"/>
  <c r="L182" i="10"/>
  <c r="N182" i="10" s="1"/>
  <c r="L183" i="10"/>
  <c r="N183" i="10" s="1"/>
  <c r="L184" i="10"/>
  <c r="N184" i="10" s="1"/>
  <c r="L185" i="10"/>
  <c r="N185" i="10" s="1"/>
  <c r="L186" i="10"/>
  <c r="N186" i="10"/>
  <c r="L187" i="10"/>
  <c r="N187" i="10"/>
  <c r="L188" i="10"/>
  <c r="N188" i="10"/>
  <c r="L189" i="10"/>
  <c r="N189" i="10"/>
  <c r="L190" i="10"/>
  <c r="N190" i="10"/>
  <c r="L191" i="10"/>
  <c r="N191" i="10" s="1"/>
  <c r="L192" i="10"/>
  <c r="N192" i="10"/>
  <c r="L193" i="10"/>
  <c r="N193" i="10" s="1"/>
  <c r="L194" i="10"/>
  <c r="N194" i="10" s="1"/>
  <c r="L195" i="10"/>
  <c r="N195" i="10"/>
  <c r="L196" i="10"/>
  <c r="N196" i="10"/>
  <c r="L197" i="10"/>
  <c r="N197" i="10" s="1"/>
  <c r="L198" i="10"/>
  <c r="N198" i="10" s="1"/>
  <c r="L199" i="10"/>
  <c r="N199" i="10"/>
  <c r="L200" i="10"/>
  <c r="N200" i="10" s="1"/>
  <c r="L201" i="10"/>
  <c r="N201" i="10"/>
  <c r="L202" i="10"/>
  <c r="N202" i="10"/>
  <c r="L203" i="10"/>
  <c r="N203" i="10" s="1"/>
  <c r="L204" i="10"/>
  <c r="N204" i="10" s="1"/>
  <c r="L205" i="10"/>
  <c r="N205" i="10" s="1"/>
  <c r="L206" i="10"/>
  <c r="N206" i="10" s="1"/>
  <c r="L207" i="10"/>
  <c r="N207" i="10"/>
  <c r="L208" i="10"/>
  <c r="N208" i="10"/>
  <c r="L209" i="10"/>
  <c r="N209" i="10" s="1"/>
  <c r="L210" i="10"/>
  <c r="N210" i="10"/>
  <c r="L211" i="10"/>
  <c r="N211" i="10" s="1"/>
  <c r="L212" i="10"/>
  <c r="N212" i="10" s="1"/>
  <c r="L213" i="10"/>
  <c r="N213" i="10"/>
  <c r="L214" i="10"/>
  <c r="N214" i="10"/>
  <c r="L215" i="10"/>
  <c r="N215" i="10" s="1"/>
  <c r="L216" i="10"/>
  <c r="N216" i="10" s="1"/>
  <c r="L217" i="10"/>
  <c r="N217" i="10"/>
  <c r="L218" i="10"/>
  <c r="N218" i="10" s="1"/>
  <c r="L219" i="10"/>
  <c r="N219" i="10"/>
  <c r="L220" i="10"/>
  <c r="N220" i="10"/>
  <c r="L221" i="10"/>
  <c r="N221" i="10"/>
  <c r="L222" i="10"/>
  <c r="N222" i="10"/>
  <c r="L223" i="10"/>
  <c r="N223" i="10"/>
  <c r="L224" i="10"/>
  <c r="N224" i="10"/>
  <c r="L225" i="10"/>
  <c r="N225" i="10"/>
  <c r="L226" i="10"/>
  <c r="N226" i="10"/>
  <c r="L227" i="10"/>
  <c r="N227" i="10" s="1"/>
  <c r="L228" i="10"/>
  <c r="N228" i="10" s="1"/>
  <c r="L229" i="10"/>
  <c r="N229" i="10" s="1"/>
  <c r="L230" i="10"/>
  <c r="N230" i="10" s="1"/>
  <c r="L231" i="10"/>
  <c r="N231" i="10"/>
  <c r="L232" i="10"/>
  <c r="N232" i="10"/>
  <c r="L233" i="10"/>
  <c r="N233" i="10" s="1"/>
  <c r="L234" i="10"/>
  <c r="N234" i="10"/>
  <c r="L235" i="10"/>
  <c r="N235" i="10" s="1"/>
  <c r="N20" i="10"/>
  <c r="N10" i="10"/>
  <c r="N12" i="10"/>
  <c r="N15" i="10"/>
  <c r="N16" i="10"/>
  <c r="N18" i="10"/>
  <c r="N6" i="10"/>
  <c r="L45" i="10"/>
  <c r="N45" i="10" s="1"/>
  <c r="L12" i="10"/>
  <c r="L13" i="10"/>
  <c r="N13" i="10" s="1"/>
  <c r="L14" i="10"/>
  <c r="N14" i="10" s="1"/>
  <c r="L15" i="10"/>
  <c r="L16" i="10"/>
  <c r="L17" i="10"/>
  <c r="N17" i="10" s="1"/>
  <c r="L18" i="10"/>
  <c r="L19" i="10"/>
  <c r="N19" i="10" s="1"/>
  <c r="L20" i="10"/>
  <c r="L21" i="10"/>
  <c r="N21" i="10" s="1"/>
  <c r="L22" i="10"/>
  <c r="N22" i="10" s="1"/>
  <c r="L23" i="10"/>
  <c r="N23" i="10" s="1"/>
  <c r="L24" i="10"/>
  <c r="N24" i="10" s="1"/>
  <c r="L25" i="10"/>
  <c r="N25" i="10" s="1"/>
  <c r="L26" i="10"/>
  <c r="N26" i="10" s="1"/>
  <c r="L27" i="10"/>
  <c r="N27" i="10" s="1"/>
  <c r="L28" i="10"/>
  <c r="N28" i="10" s="1"/>
  <c r="L29" i="10"/>
  <c r="N29" i="10" s="1"/>
  <c r="L30" i="10"/>
  <c r="N30" i="10" s="1"/>
  <c r="L31" i="10"/>
  <c r="N31" i="10" s="1"/>
  <c r="L32" i="10"/>
  <c r="N32" i="10" s="1"/>
  <c r="L33" i="10"/>
  <c r="N33" i="10" s="1"/>
  <c r="L34" i="10"/>
  <c r="N34" i="10" s="1"/>
  <c r="L35" i="10"/>
  <c r="N35" i="10" s="1"/>
  <c r="L36" i="10"/>
  <c r="N36" i="10" s="1"/>
  <c r="L37" i="10"/>
  <c r="N37" i="10" s="1"/>
  <c r="L38" i="10"/>
  <c r="N38" i="10" s="1"/>
  <c r="L39" i="10"/>
  <c r="N39" i="10" s="1"/>
  <c r="L40" i="10"/>
  <c r="N40" i="10" s="1"/>
  <c r="L41" i="10"/>
  <c r="N41" i="10" s="1"/>
  <c r="L42" i="10"/>
  <c r="N42" i="10" s="1"/>
  <c r="L43" i="10"/>
  <c r="N43" i="10" s="1"/>
  <c r="L44" i="10"/>
  <c r="N44" i="10" s="1"/>
  <c r="L7" i="10"/>
  <c r="N7" i="10" s="1"/>
  <c r="L8" i="10"/>
  <c r="N8" i="10" s="1"/>
  <c r="L9" i="10"/>
  <c r="N9" i="10" s="1"/>
  <c r="L10" i="10"/>
  <c r="L11" i="10"/>
  <c r="N11" i="10" s="1"/>
  <c r="L6" i="10"/>
  <c r="Z68" i="8" l="1"/>
  <c r="Z63" i="8"/>
  <c r="Y41" i="8"/>
  <c r="Z83" i="8" s="1"/>
  <c r="Y26" i="8"/>
  <c r="Y25" i="8"/>
  <c r="Z67" i="8" s="1"/>
  <c r="W43" i="8"/>
  <c r="W44" i="8"/>
  <c r="W49" i="8"/>
  <c r="W50" i="8"/>
  <c r="W42" i="8"/>
  <c r="W21" i="8"/>
  <c r="V50" i="8"/>
  <c r="Y79" i="8" s="1"/>
  <c r="U42" i="8"/>
  <c r="U24" i="8"/>
  <c r="U29" i="8"/>
  <c r="U30" i="8"/>
  <c r="U21" i="8"/>
  <c r="Z16" i="8"/>
  <c r="Z15" i="8"/>
  <c r="V42" i="8"/>
  <c r="V39" i="8"/>
  <c r="U39" i="8" s="1"/>
  <c r="V38" i="8"/>
  <c r="W59" i="8" s="1"/>
  <c r="V33" i="8"/>
  <c r="U33" i="8" s="1"/>
  <c r="V32" i="8"/>
  <c r="U32" i="8" s="1"/>
  <c r="V22" i="8"/>
  <c r="V23" i="8" s="1"/>
  <c r="V24" i="8" s="1"/>
  <c r="V25" i="8" s="1"/>
  <c r="V26" i="8" s="1"/>
  <c r="V27" i="8" s="1"/>
  <c r="V28" i="8" s="1"/>
  <c r="V29" i="8" s="1"/>
  <c r="V30" i="8" s="1"/>
  <c r="V31" i="8" s="1"/>
  <c r="W52" i="8" s="1"/>
  <c r="Z37" i="8" l="1"/>
  <c r="V37" i="8"/>
  <c r="U31" i="8"/>
  <c r="V52" i="8" s="1"/>
  <c r="U25" i="8"/>
  <c r="V46" i="8" s="1"/>
  <c r="U38" i="8"/>
  <c r="V63" i="8"/>
  <c r="Y105" i="8" s="1"/>
  <c r="V51" i="8"/>
  <c r="V45" i="8"/>
  <c r="W63" i="8"/>
  <c r="W51" i="8"/>
  <c r="W45" i="8"/>
  <c r="Y24" i="8"/>
  <c r="Z66" i="8" s="1"/>
  <c r="Y31" i="8"/>
  <c r="Y45" i="8"/>
  <c r="Y33" i="8"/>
  <c r="Y55" i="8"/>
  <c r="V34" i="8"/>
  <c r="V40" i="8"/>
  <c r="U22" i="8"/>
  <c r="V43" i="8" s="1"/>
  <c r="U28" i="8"/>
  <c r="V49" i="8" s="1"/>
  <c r="V60" i="8"/>
  <c r="V54" i="8"/>
  <c r="V48" i="8"/>
  <c r="W29" i="8"/>
  <c r="W60" i="8"/>
  <c r="W54" i="8"/>
  <c r="W48" i="8"/>
  <c r="Y27" i="8"/>
  <c r="Z69" i="8" s="1"/>
  <c r="Y39" i="8"/>
  <c r="Y57" i="8"/>
  <c r="V35" i="8"/>
  <c r="V41" i="8"/>
  <c r="U23" i="8"/>
  <c r="V44" i="8" s="1"/>
  <c r="U27" i="8"/>
  <c r="V59" i="8"/>
  <c r="V53" i="8"/>
  <c r="V47" i="8"/>
  <c r="W53" i="8"/>
  <c r="W47" i="8"/>
  <c r="Y22" i="8"/>
  <c r="Z64" i="8" s="1"/>
  <c r="Y28" i="8"/>
  <c r="Z70" i="8" s="1"/>
  <c r="Y37" i="8"/>
  <c r="Y63" i="8"/>
  <c r="Y43" i="8"/>
  <c r="V36" i="8"/>
  <c r="U26" i="8"/>
  <c r="W46" i="8"/>
  <c r="Y23" i="8"/>
  <c r="Z65" i="8" s="1"/>
  <c r="Y29" i="8"/>
  <c r="Y35" i="8"/>
  <c r="Y83" i="8" l="1"/>
  <c r="W31" i="8"/>
  <c r="Y71" i="8"/>
  <c r="W25" i="8"/>
  <c r="Y51" i="8"/>
  <c r="W57" i="8"/>
  <c r="U36" i="8"/>
  <c r="V57" i="8" s="1"/>
  <c r="Y67" i="8"/>
  <c r="W23" i="8"/>
  <c r="W39" i="8"/>
  <c r="Y99" i="8"/>
  <c r="Y34" i="8"/>
  <c r="Z76" i="8" s="1"/>
  <c r="Z75" i="8"/>
  <c r="Z71" i="8"/>
  <c r="Y30" i="8"/>
  <c r="Z72" i="8" s="1"/>
  <c r="Y46" i="8"/>
  <c r="Z88" i="8" s="1"/>
  <c r="Z87" i="8"/>
  <c r="Y65" i="8"/>
  <c r="W22" i="8"/>
  <c r="W58" i="8"/>
  <c r="Y53" i="8"/>
  <c r="U37" i="8"/>
  <c r="V58" i="8" s="1"/>
  <c r="Y38" i="8"/>
  <c r="Z80" i="8" s="1"/>
  <c r="Z79" i="8"/>
  <c r="Y85" i="8"/>
  <c r="W32" i="8"/>
  <c r="Z99" i="8"/>
  <c r="Y58" i="8"/>
  <c r="Z100" i="8" s="1"/>
  <c r="U40" i="8"/>
  <c r="V61" i="8" s="1"/>
  <c r="Y59" i="8"/>
  <c r="W61" i="8"/>
  <c r="Y61" i="8"/>
  <c r="U41" i="8"/>
  <c r="V62" i="8" s="1"/>
  <c r="W62" i="8"/>
  <c r="Y64" i="8"/>
  <c r="Z22" i="8" s="1"/>
  <c r="Z21" i="8"/>
  <c r="Z105" i="8"/>
  <c r="Y49" i="8"/>
  <c r="U35" i="8"/>
  <c r="V56" i="8" s="1"/>
  <c r="W56" i="8"/>
  <c r="Y32" i="8"/>
  <c r="Z74" i="8" s="1"/>
  <c r="Z73" i="8"/>
  <c r="Y97" i="8"/>
  <c r="W38" i="8"/>
  <c r="Z81" i="8"/>
  <c r="Y40" i="8"/>
  <c r="Z82" i="8" s="1"/>
  <c r="W27" i="8"/>
  <c r="Y75" i="8"/>
  <c r="Y47" i="8"/>
  <c r="U34" i="8"/>
  <c r="V55" i="8" s="1"/>
  <c r="W55" i="8"/>
  <c r="Z85" i="8"/>
  <c r="Y44" i="8"/>
  <c r="Z86" i="8" s="1"/>
  <c r="Y42" i="8"/>
  <c r="Z84" i="8" s="1"/>
  <c r="Y77" i="8"/>
  <c r="W28" i="8"/>
  <c r="Y69" i="8"/>
  <c r="W24" i="8"/>
  <c r="Y73" i="8"/>
  <c r="W26" i="8"/>
  <c r="W30" i="8"/>
  <c r="Y81" i="8"/>
  <c r="Z77" i="8"/>
  <c r="Y36" i="8"/>
  <c r="Z78" i="8" s="1"/>
  <c r="W33" i="8"/>
  <c r="Y87" i="8"/>
  <c r="Y56" i="8"/>
  <c r="Z98" i="8" s="1"/>
  <c r="Z97" i="8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63" i="9"/>
  <c r="C6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44" i="9"/>
  <c r="C90" i="9"/>
  <c r="C43" i="9"/>
  <c r="P46" i="8"/>
  <c r="L26" i="8"/>
  <c r="H12" i="8"/>
  <c r="G46" i="8"/>
  <c r="G45" i="8" s="1"/>
  <c r="G44" i="8" s="1"/>
  <c r="G43" i="8" s="1"/>
  <c r="G42" i="8" s="1"/>
  <c r="G41" i="8" s="1"/>
  <c r="G40" i="8" s="1"/>
  <c r="G39" i="8" s="1"/>
  <c r="G38" i="8" s="1"/>
  <c r="G37" i="8" s="1"/>
  <c r="G36" i="8" s="1"/>
  <c r="G35" i="8" s="1"/>
  <c r="G34" i="8" s="1"/>
  <c r="G33" i="8" s="1"/>
  <c r="G32" i="8" s="1"/>
  <c r="G31" i="8" s="1"/>
  <c r="G30" i="8" s="1"/>
  <c r="G29" i="8" s="1"/>
  <c r="G28" i="8" s="1"/>
  <c r="G27" i="8" s="1"/>
  <c r="G26" i="8" s="1"/>
  <c r="D48" i="8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D74" i="8" s="1"/>
  <c r="D75" i="8" s="1"/>
  <c r="D76" i="8" s="1"/>
  <c r="D77" i="8" s="1"/>
  <c r="D78" i="8" s="1"/>
  <c r="D79" i="8" s="1"/>
  <c r="D80" i="8" s="1"/>
  <c r="D81" i="8" s="1"/>
  <c r="D82" i="8" s="1"/>
  <c r="D83" i="8" s="1"/>
  <c r="D84" i="8" s="1"/>
  <c r="D85" i="8" s="1"/>
  <c r="D86" i="8" s="1"/>
  <c r="D87" i="8" s="1"/>
  <c r="D88" i="8" s="1"/>
  <c r="D89" i="8" s="1"/>
  <c r="D90" i="8" s="1"/>
  <c r="D91" i="8" s="1"/>
  <c r="D92" i="8" s="1"/>
  <c r="D93" i="8" s="1"/>
  <c r="D94" i="8" s="1"/>
  <c r="D95" i="8" s="1"/>
  <c r="D96" i="8" s="1"/>
  <c r="D97" i="8" s="1"/>
  <c r="D98" i="8" s="1"/>
  <c r="D99" i="8" s="1"/>
  <c r="D100" i="8" s="1"/>
  <c r="D101" i="8" s="1"/>
  <c r="D102" i="8" s="1"/>
  <c r="D103" i="8" s="1"/>
  <c r="D104" i="8" s="1"/>
  <c r="D105" i="8" s="1"/>
  <c r="D106" i="8" s="1"/>
  <c r="D107" i="8" s="1"/>
  <c r="D108" i="8" s="1"/>
  <c r="D109" i="8" s="1"/>
  <c r="D110" i="8" s="1"/>
  <c r="E48" i="8"/>
  <c r="E49" i="8" s="1"/>
  <c r="E50" i="8" s="1"/>
  <c r="E51" i="8" s="1"/>
  <c r="E52" i="8" s="1"/>
  <c r="E53" i="8" s="1"/>
  <c r="E54" i="8" s="1"/>
  <c r="E55" i="8" s="1"/>
  <c r="E56" i="8" s="1"/>
  <c r="E57" i="8" s="1"/>
  <c r="E58" i="8" s="1"/>
  <c r="E59" i="8" s="1"/>
  <c r="E60" i="8" s="1"/>
  <c r="E61" i="8" s="1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E73" i="8" s="1"/>
  <c r="E74" i="8" s="1"/>
  <c r="E75" i="8" s="1"/>
  <c r="E76" i="8" s="1"/>
  <c r="E77" i="8" s="1"/>
  <c r="E78" i="8" s="1"/>
  <c r="E79" i="8" s="1"/>
  <c r="E80" i="8" s="1"/>
  <c r="E81" i="8" s="1"/>
  <c r="E82" i="8" s="1"/>
  <c r="E83" i="8" s="1"/>
  <c r="E84" i="8" s="1"/>
  <c r="E85" i="8" s="1"/>
  <c r="E86" i="8" s="1"/>
  <c r="E87" i="8" s="1"/>
  <c r="E88" i="8" s="1"/>
  <c r="E89" i="8" s="1"/>
  <c r="E90" i="8" s="1"/>
  <c r="E91" i="8" s="1"/>
  <c r="E92" i="8" s="1"/>
  <c r="E93" i="8" s="1"/>
  <c r="E94" i="8" s="1"/>
  <c r="E95" i="8" s="1"/>
  <c r="E96" i="8" s="1"/>
  <c r="E97" i="8" s="1"/>
  <c r="E98" i="8" s="1"/>
  <c r="E99" i="8" s="1"/>
  <c r="E100" i="8" s="1"/>
  <c r="E101" i="8" s="1"/>
  <c r="E102" i="8" s="1"/>
  <c r="E103" i="8" s="1"/>
  <c r="E104" i="8" s="1"/>
  <c r="E105" i="8" s="1"/>
  <c r="E106" i="8" s="1"/>
  <c r="E107" i="8" s="1"/>
  <c r="E108" i="8" s="1"/>
  <c r="E109" i="8" s="1"/>
  <c r="E110" i="8" s="1"/>
  <c r="D26" i="8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V27" i="6"/>
  <c r="V28" i="6" s="1"/>
  <c r="V29" i="6" s="1"/>
  <c r="V30" i="6" s="1"/>
  <c r="V31" i="6" s="1"/>
  <c r="V32" i="6" s="1"/>
  <c r="V33" i="6" s="1"/>
  <c r="V34" i="6" s="1"/>
  <c r="V35" i="6" s="1"/>
  <c r="V36" i="6" s="1"/>
  <c r="V37" i="6" s="1"/>
  <c r="V38" i="6" s="1"/>
  <c r="V39" i="6" s="1"/>
  <c r="V40" i="6" s="1"/>
  <c r="V41" i="6" s="1"/>
  <c r="V42" i="6" s="1"/>
  <c r="V43" i="6" s="1"/>
  <c r="V44" i="6" s="1"/>
  <c r="V45" i="6" s="1"/>
  <c r="V46" i="6" s="1"/>
  <c r="V47" i="6" s="1"/>
  <c r="V48" i="6" s="1"/>
  <c r="V49" i="6" s="1"/>
  <c r="V50" i="6" s="1"/>
  <c r="V51" i="6" s="1"/>
  <c r="V52" i="6" s="1"/>
  <c r="V53" i="6" s="1"/>
  <c r="V54" i="6" s="1"/>
  <c r="V55" i="6" s="1"/>
  <c r="V56" i="6" s="1"/>
  <c r="V57" i="6" s="1"/>
  <c r="V58" i="6" s="1"/>
  <c r="V59" i="6" s="1"/>
  <c r="V60" i="6" s="1"/>
  <c r="V61" i="6" s="1"/>
  <c r="V62" i="6" s="1"/>
  <c r="V63" i="6" s="1"/>
  <c r="V64" i="6" s="1"/>
  <c r="V65" i="6" s="1"/>
  <c r="V66" i="6" s="1"/>
  <c r="V67" i="6" s="1"/>
  <c r="V68" i="6" s="1"/>
  <c r="V69" i="6" s="1"/>
  <c r="V70" i="6" s="1"/>
  <c r="V71" i="6" s="1"/>
  <c r="V72" i="6" s="1"/>
  <c r="V73" i="6" s="1"/>
  <c r="V74" i="6" s="1"/>
  <c r="V75" i="6" s="1"/>
  <c r="V76" i="6" s="1"/>
  <c r="V77" i="6" s="1"/>
  <c r="V78" i="6" s="1"/>
  <c r="V79" i="6" s="1"/>
  <c r="V80" i="6" s="1"/>
  <c r="V81" i="6" s="1"/>
  <c r="V82" i="6" s="1"/>
  <c r="V83" i="6" s="1"/>
  <c r="V84" i="6" s="1"/>
  <c r="V85" i="6" s="1"/>
  <c r="V86" i="6" s="1"/>
  <c r="V87" i="6" s="1"/>
  <c r="V88" i="6" s="1"/>
  <c r="V89" i="6" s="1"/>
  <c r="V90" i="6" s="1"/>
  <c r="V91" i="6" s="1"/>
  <c r="V92" i="6" s="1"/>
  <c r="V93" i="6" s="1"/>
  <c r="V94" i="6" s="1"/>
  <c r="V95" i="6" s="1"/>
  <c r="V96" i="6" s="1"/>
  <c r="V97" i="6" s="1"/>
  <c r="V98" i="6" s="1"/>
  <c r="V99" i="6" s="1"/>
  <c r="V100" i="6" s="1"/>
  <c r="V101" i="6" s="1"/>
  <c r="V102" i="6" s="1"/>
  <c r="V103" i="6" s="1"/>
  <c r="V104" i="6" s="1"/>
  <c r="V105" i="6" s="1"/>
  <c r="V106" i="6" s="1"/>
  <c r="V107" i="6" s="1"/>
  <c r="V108" i="6" s="1"/>
  <c r="V109" i="6" s="1"/>
  <c r="V110" i="6" s="1"/>
  <c r="V111" i="6" s="1"/>
  <c r="V112" i="6" s="1"/>
  <c r="V113" i="6" s="1"/>
  <c r="V114" i="6" s="1"/>
  <c r="V115" i="6" s="1"/>
  <c r="V116" i="6" s="1"/>
  <c r="V117" i="6" s="1"/>
  <c r="V118" i="6" s="1"/>
  <c r="V119" i="6" s="1"/>
  <c r="V120" i="6" s="1"/>
  <c r="V121" i="6" s="1"/>
  <c r="V122" i="6" s="1"/>
  <c r="V123" i="6" s="1"/>
  <c r="V124" i="6" s="1"/>
  <c r="V125" i="6" s="1"/>
  <c r="V126" i="6" s="1"/>
  <c r="V127" i="6" s="1"/>
  <c r="V128" i="6" s="1"/>
  <c r="V129" i="6" s="1"/>
  <c r="V130" i="6" s="1"/>
  <c r="V131" i="6" s="1"/>
  <c r="V132" i="6" s="1"/>
  <c r="V133" i="6" s="1"/>
  <c r="V134" i="6" s="1"/>
  <c r="V135" i="6" s="1"/>
  <c r="V136" i="6" s="1"/>
  <c r="V137" i="6" s="1"/>
  <c r="V138" i="6" s="1"/>
  <c r="V139" i="6" s="1"/>
  <c r="V140" i="6" s="1"/>
  <c r="V141" i="6" s="1"/>
  <c r="V142" i="6" s="1"/>
  <c r="V143" i="6" s="1"/>
  <c r="V144" i="6" s="1"/>
  <c r="V145" i="6" s="1"/>
  <c r="V146" i="6" s="1"/>
  <c r="V147" i="6" s="1"/>
  <c r="V148" i="6" s="1"/>
  <c r="V149" i="6" s="1"/>
  <c r="V150" i="6" s="1"/>
  <c r="V151" i="6" s="1"/>
  <c r="V152" i="6" s="1"/>
  <c r="V153" i="6" s="1"/>
  <c r="V154" i="6" s="1"/>
  <c r="V155" i="6" s="1"/>
  <c r="V156" i="6" s="1"/>
  <c r="V157" i="6" s="1"/>
  <c r="V158" i="6" s="1"/>
  <c r="V159" i="6" s="1"/>
  <c r="V160" i="6" s="1"/>
  <c r="V161" i="6" s="1"/>
  <c r="V162" i="6" s="1"/>
  <c r="V163" i="6" s="1"/>
  <c r="V164" i="6" s="1"/>
  <c r="V165" i="6" s="1"/>
  <c r="V166" i="6" s="1"/>
  <c r="V167" i="6" s="1"/>
  <c r="V168" i="6" s="1"/>
  <c r="V169" i="6" s="1"/>
  <c r="V170" i="6" s="1"/>
  <c r="V171" i="6" s="1"/>
  <c r="V172" i="6" s="1"/>
  <c r="V173" i="6" s="1"/>
  <c r="V174" i="6" s="1"/>
  <c r="V175" i="6" s="1"/>
  <c r="V176" i="6" s="1"/>
  <c r="V177" i="6" s="1"/>
  <c r="V178" i="6" s="1"/>
  <c r="V179" i="6" s="1"/>
  <c r="V180" i="6" s="1"/>
  <c r="V181" i="6" s="1"/>
  <c r="V182" i="6" s="1"/>
  <c r="V183" i="6" s="1"/>
  <c r="V184" i="6" s="1"/>
  <c r="V185" i="6" s="1"/>
  <c r="V186" i="6" s="1"/>
  <c r="V187" i="6" s="1"/>
  <c r="V188" i="6" s="1"/>
  <c r="V189" i="6" s="1"/>
  <c r="V190" i="6" s="1"/>
  <c r="V191" i="6" s="1"/>
  <c r="V192" i="6" s="1"/>
  <c r="V193" i="6" s="1"/>
  <c r="V194" i="6" s="1"/>
  <c r="V195" i="6" s="1"/>
  <c r="V196" i="6" s="1"/>
  <c r="V197" i="6" s="1"/>
  <c r="V198" i="6" s="1"/>
  <c r="V199" i="6" s="1"/>
  <c r="V200" i="6" s="1"/>
  <c r="V201" i="6" s="1"/>
  <c r="V202" i="6" s="1"/>
  <c r="V203" i="6" s="1"/>
  <c r="V204" i="6" s="1"/>
  <c r="V205" i="6" s="1"/>
  <c r="V206" i="6" s="1"/>
  <c r="V207" i="6" s="1"/>
  <c r="V208" i="6" s="1"/>
  <c r="V209" i="6" s="1"/>
  <c r="V210" i="6" s="1"/>
  <c r="V211" i="6" s="1"/>
  <c r="V212" i="6" s="1"/>
  <c r="V213" i="6" s="1"/>
  <c r="V214" i="6" s="1"/>
  <c r="V215" i="6" s="1"/>
  <c r="V216" i="6" s="1"/>
  <c r="V217" i="6" s="1"/>
  <c r="V218" i="6" s="1"/>
  <c r="V219" i="6" s="1"/>
  <c r="V220" i="6" s="1"/>
  <c r="V221" i="6" s="1"/>
  <c r="V222" i="6" s="1"/>
  <c r="V223" i="6" s="1"/>
  <c r="V224" i="6" s="1"/>
  <c r="V225" i="6" s="1"/>
  <c r="V226" i="6" s="1"/>
  <c r="V227" i="6" s="1"/>
  <c r="V228" i="6" s="1"/>
  <c r="V229" i="6" s="1"/>
  <c r="V230" i="6" s="1"/>
  <c r="V231" i="6" s="1"/>
  <c r="V232" i="6" s="1"/>
  <c r="V233" i="6" s="1"/>
  <c r="V234" i="6" s="1"/>
  <c r="V235" i="6" s="1"/>
  <c r="V236" i="6" s="1"/>
  <c r="V237" i="6" s="1"/>
  <c r="V238" i="6" s="1"/>
  <c r="V239" i="6" s="1"/>
  <c r="V240" i="6" s="1"/>
  <c r="V241" i="6" s="1"/>
  <c r="V242" i="6" s="1"/>
  <c r="V243" i="6" s="1"/>
  <c r="V244" i="6" s="1"/>
  <c r="V245" i="6" s="1"/>
  <c r="V246" i="6" s="1"/>
  <c r="V247" i="6" s="1"/>
  <c r="V248" i="6" s="1"/>
  <c r="V249" i="6" s="1"/>
  <c r="V250" i="6" s="1"/>
  <c r="V251" i="6" s="1"/>
  <c r="V252" i="6" s="1"/>
  <c r="V253" i="6" s="1"/>
  <c r="V254" i="6" s="1"/>
  <c r="V255" i="6" s="1"/>
  <c r="V256" i="6" s="1"/>
  <c r="V257" i="6" s="1"/>
  <c r="V258" i="6" s="1"/>
  <c r="V259" i="6" s="1"/>
  <c r="V260" i="6" s="1"/>
  <c r="V261" i="6" s="1"/>
  <c r="V262" i="6" s="1"/>
  <c r="V263" i="6" s="1"/>
  <c r="V264" i="6" s="1"/>
  <c r="V265" i="6" s="1"/>
  <c r="V266" i="6" s="1"/>
  <c r="V267" i="6" s="1"/>
  <c r="V268" i="6" s="1"/>
  <c r="V269" i="6" s="1"/>
  <c r="V270" i="6" s="1"/>
  <c r="V271" i="6" s="1"/>
  <c r="V272" i="6" s="1"/>
  <c r="V273" i="6" s="1"/>
  <c r="V274" i="6" s="1"/>
  <c r="V275" i="6" s="1"/>
  <c r="V276" i="6" s="1"/>
  <c r="V277" i="6" s="1"/>
  <c r="V278" i="6" s="1"/>
  <c r="V279" i="6" s="1"/>
  <c r="V280" i="6" s="1"/>
  <c r="V281" i="6" s="1"/>
  <c r="V282" i="6" s="1"/>
  <c r="V283" i="6" s="1"/>
  <c r="V284" i="6" s="1"/>
  <c r="V285" i="6" s="1"/>
  <c r="V286" i="6" s="1"/>
  <c r="V287" i="6" s="1"/>
  <c r="V288" i="6" s="1"/>
  <c r="V289" i="6" s="1"/>
  <c r="V290" i="6" s="1"/>
  <c r="V291" i="6" s="1"/>
  <c r="V292" i="6" s="1"/>
  <c r="V293" i="6" s="1"/>
  <c r="V294" i="6" s="1"/>
  <c r="V295" i="6" s="1"/>
  <c r="V296" i="6" s="1"/>
  <c r="V297" i="6" s="1"/>
  <c r="V298" i="6" s="1"/>
  <c r="V299" i="6" s="1"/>
  <c r="V300" i="6" s="1"/>
  <c r="V301" i="6" s="1"/>
  <c r="V302" i="6" s="1"/>
  <c r="V303" i="6" s="1"/>
  <c r="V304" i="6" s="1"/>
  <c r="V305" i="6" s="1"/>
  <c r="V306" i="6" s="1"/>
  <c r="V307" i="6" s="1"/>
  <c r="V308" i="6" s="1"/>
  <c r="V309" i="6" s="1"/>
  <c r="V310" i="6" s="1"/>
  <c r="V311" i="6" s="1"/>
  <c r="V312" i="6" s="1"/>
  <c r="V313" i="6" s="1"/>
  <c r="V314" i="6" s="1"/>
  <c r="V315" i="6" s="1"/>
  <c r="V316" i="6" s="1"/>
  <c r="V317" i="6" s="1"/>
  <c r="V318" i="6" s="1"/>
  <c r="V319" i="6" s="1"/>
  <c r="V320" i="6" s="1"/>
  <c r="V321" i="6" s="1"/>
  <c r="V322" i="6" s="1"/>
  <c r="V323" i="6" s="1"/>
  <c r="V324" i="6" s="1"/>
  <c r="V325" i="6" s="1"/>
  <c r="V326" i="6" s="1"/>
  <c r="V327" i="6" s="1"/>
  <c r="V328" i="6" s="1"/>
  <c r="V329" i="6" s="1"/>
  <c r="V330" i="6" s="1"/>
  <c r="V331" i="6" s="1"/>
  <c r="V332" i="6" s="1"/>
  <c r="V333" i="6" s="1"/>
  <c r="V334" i="6" s="1"/>
  <c r="V335" i="6" s="1"/>
  <c r="V336" i="6" s="1"/>
  <c r="V337" i="6" s="1"/>
  <c r="V338" i="6" s="1"/>
  <c r="V339" i="6" s="1"/>
  <c r="V340" i="6" s="1"/>
  <c r="V341" i="6" s="1"/>
  <c r="V342" i="6" s="1"/>
  <c r="V343" i="6" s="1"/>
  <c r="V344" i="6" s="1"/>
  <c r="V345" i="6" s="1"/>
  <c r="V346" i="6" s="1"/>
  <c r="V347" i="6" s="1"/>
  <c r="V348" i="6" s="1"/>
  <c r="V349" i="6" s="1"/>
  <c r="V350" i="6" s="1"/>
  <c r="V351" i="6" s="1"/>
  <c r="V352" i="6" s="1"/>
  <c r="V353" i="6" s="1"/>
  <c r="V354" i="6" s="1"/>
  <c r="V355" i="6" s="1"/>
  <c r="V356" i="6" s="1"/>
  <c r="V357" i="6" s="1"/>
  <c r="V358" i="6" s="1"/>
  <c r="V359" i="6" s="1"/>
  <c r="V360" i="6" s="1"/>
  <c r="V361" i="6" s="1"/>
  <c r="V362" i="6" s="1"/>
  <c r="V363" i="6" s="1"/>
  <c r="V364" i="6" s="1"/>
  <c r="V365" i="6" s="1"/>
  <c r="V366" i="6" s="1"/>
  <c r="V367" i="6" s="1"/>
  <c r="V368" i="6" s="1"/>
  <c r="V369" i="6" s="1"/>
  <c r="V370" i="6" s="1"/>
  <c r="V371" i="6" s="1"/>
  <c r="V372" i="6" s="1"/>
  <c r="V373" i="6" s="1"/>
  <c r="V374" i="6" s="1"/>
  <c r="V375" i="6" s="1"/>
  <c r="V376" i="6" s="1"/>
  <c r="V377" i="6" s="1"/>
  <c r="V378" i="6" s="1"/>
  <c r="V379" i="6" s="1"/>
  <c r="V380" i="6" s="1"/>
  <c r="V381" i="6" s="1"/>
  <c r="V382" i="6" s="1"/>
  <c r="V383" i="6" s="1"/>
  <c r="V384" i="6" s="1"/>
  <c r="V385" i="6" s="1"/>
  <c r="V386" i="6" s="1"/>
  <c r="V387" i="6" s="1"/>
  <c r="V388" i="6" s="1"/>
  <c r="V389" i="6" s="1"/>
  <c r="V390" i="6" s="1"/>
  <c r="V391" i="6" s="1"/>
  <c r="V392" i="6" s="1"/>
  <c r="V393" i="6" s="1"/>
  <c r="V394" i="6" s="1"/>
  <c r="V395" i="6" s="1"/>
  <c r="V396" i="6" s="1"/>
  <c r="V397" i="6" s="1"/>
  <c r="V398" i="6" s="1"/>
  <c r="V399" i="6" s="1"/>
  <c r="V400" i="6" s="1"/>
  <c r="V401" i="6" s="1"/>
  <c r="V402" i="6" s="1"/>
  <c r="V403" i="6" s="1"/>
  <c r="V404" i="6" s="1"/>
  <c r="V405" i="6" s="1"/>
  <c r="V406" i="6" s="1"/>
  <c r="V407" i="6" s="1"/>
  <c r="V408" i="6" s="1"/>
  <c r="V409" i="6" s="1"/>
  <c r="V410" i="6" s="1"/>
  <c r="V411" i="6" s="1"/>
  <c r="V412" i="6" s="1"/>
  <c r="V413" i="6" s="1"/>
  <c r="V414" i="6" s="1"/>
  <c r="V415" i="6" s="1"/>
  <c r="V416" i="6" s="1"/>
  <c r="V417" i="6" s="1"/>
  <c r="V418" i="6" s="1"/>
  <c r="V419" i="6" s="1"/>
  <c r="V420" i="6" s="1"/>
  <c r="V421" i="6" s="1"/>
  <c r="V422" i="6" s="1"/>
  <c r="V423" i="6" s="1"/>
  <c r="V424" i="6" s="1"/>
  <c r="R33" i="6"/>
  <c r="R29" i="6"/>
  <c r="R226" i="6"/>
  <c r="R227" i="6"/>
  <c r="R228" i="6"/>
  <c r="R229" i="6"/>
  <c r="R230" i="6"/>
  <c r="R231" i="6"/>
  <c r="R232" i="6"/>
  <c r="R233" i="6"/>
  <c r="R234" i="6"/>
  <c r="R235" i="6"/>
  <c r="R236" i="6"/>
  <c r="R237" i="6"/>
  <c r="R238" i="6"/>
  <c r="R239" i="6"/>
  <c r="R240" i="6"/>
  <c r="R241" i="6"/>
  <c r="R242" i="6"/>
  <c r="R243" i="6"/>
  <c r="R244" i="6"/>
  <c r="R245" i="6"/>
  <c r="R246" i="6"/>
  <c r="R247" i="6"/>
  <c r="R248" i="6"/>
  <c r="R249" i="6"/>
  <c r="R250" i="6"/>
  <c r="R251" i="6"/>
  <c r="R252" i="6"/>
  <c r="R253" i="6"/>
  <c r="R254" i="6"/>
  <c r="R255" i="6"/>
  <c r="R256" i="6"/>
  <c r="R257" i="6"/>
  <c r="R258" i="6"/>
  <c r="R259" i="6"/>
  <c r="R260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3" i="6"/>
  <c r="R284" i="6"/>
  <c r="R285" i="6"/>
  <c r="R286" i="6"/>
  <c r="R287" i="6"/>
  <c r="R288" i="6"/>
  <c r="R289" i="6"/>
  <c r="R290" i="6"/>
  <c r="R291" i="6"/>
  <c r="R292" i="6"/>
  <c r="R293" i="6"/>
  <c r="R294" i="6"/>
  <c r="R295" i="6"/>
  <c r="R296" i="6"/>
  <c r="R297" i="6"/>
  <c r="R298" i="6"/>
  <c r="R299" i="6"/>
  <c r="R300" i="6"/>
  <c r="R301" i="6"/>
  <c r="R302" i="6"/>
  <c r="R303" i="6"/>
  <c r="R304" i="6"/>
  <c r="R305" i="6"/>
  <c r="R306" i="6"/>
  <c r="R307" i="6"/>
  <c r="R308" i="6"/>
  <c r="R309" i="6"/>
  <c r="R310" i="6"/>
  <c r="R311" i="6"/>
  <c r="R312" i="6"/>
  <c r="R313" i="6"/>
  <c r="R314" i="6"/>
  <c r="R315" i="6"/>
  <c r="R316" i="6"/>
  <c r="R317" i="6"/>
  <c r="R318" i="6"/>
  <c r="R319" i="6"/>
  <c r="R320" i="6"/>
  <c r="R321" i="6"/>
  <c r="R322" i="6"/>
  <c r="R323" i="6"/>
  <c r="R324" i="6"/>
  <c r="R325" i="6"/>
  <c r="R326" i="6"/>
  <c r="R327" i="6"/>
  <c r="R328" i="6"/>
  <c r="R329" i="6"/>
  <c r="R330" i="6"/>
  <c r="R331" i="6"/>
  <c r="R332" i="6"/>
  <c r="R333" i="6"/>
  <c r="R334" i="6"/>
  <c r="R335" i="6"/>
  <c r="R336" i="6"/>
  <c r="R337" i="6"/>
  <c r="R338" i="6"/>
  <c r="R339" i="6"/>
  <c r="R340" i="6"/>
  <c r="R341" i="6"/>
  <c r="R342" i="6"/>
  <c r="R343" i="6"/>
  <c r="R344" i="6"/>
  <c r="R345" i="6"/>
  <c r="R346" i="6"/>
  <c r="R347" i="6"/>
  <c r="R348" i="6"/>
  <c r="R349" i="6"/>
  <c r="R350" i="6"/>
  <c r="R351" i="6"/>
  <c r="R352" i="6"/>
  <c r="R353" i="6"/>
  <c r="R354" i="6"/>
  <c r="R355" i="6"/>
  <c r="R356" i="6"/>
  <c r="R357" i="6"/>
  <c r="R358" i="6"/>
  <c r="R359" i="6"/>
  <c r="R360" i="6"/>
  <c r="R361" i="6"/>
  <c r="R362" i="6"/>
  <c r="R363" i="6"/>
  <c r="R364" i="6"/>
  <c r="R365" i="6"/>
  <c r="R366" i="6"/>
  <c r="R367" i="6"/>
  <c r="R368" i="6"/>
  <c r="R369" i="6"/>
  <c r="R370" i="6"/>
  <c r="R371" i="6"/>
  <c r="R372" i="6"/>
  <c r="R373" i="6"/>
  <c r="R374" i="6"/>
  <c r="R375" i="6"/>
  <c r="R376" i="6"/>
  <c r="R377" i="6"/>
  <c r="R378" i="6"/>
  <c r="R379" i="6"/>
  <c r="R380" i="6"/>
  <c r="R381" i="6"/>
  <c r="R382" i="6"/>
  <c r="R383" i="6"/>
  <c r="R384" i="6"/>
  <c r="R385" i="6"/>
  <c r="R386" i="6"/>
  <c r="R387" i="6"/>
  <c r="R388" i="6"/>
  <c r="R389" i="6"/>
  <c r="R390" i="6"/>
  <c r="R391" i="6"/>
  <c r="R392" i="6"/>
  <c r="R393" i="6"/>
  <c r="R394" i="6"/>
  <c r="R395" i="6"/>
  <c r="R396" i="6"/>
  <c r="R397" i="6"/>
  <c r="R398" i="6"/>
  <c r="R399" i="6"/>
  <c r="R400" i="6"/>
  <c r="R401" i="6"/>
  <c r="R402" i="6"/>
  <c r="R403" i="6"/>
  <c r="R404" i="6"/>
  <c r="R405" i="6"/>
  <c r="R406" i="6"/>
  <c r="R407" i="6"/>
  <c r="R408" i="6"/>
  <c r="R409" i="6"/>
  <c r="R410" i="6"/>
  <c r="R411" i="6"/>
  <c r="R412" i="6"/>
  <c r="R413" i="6"/>
  <c r="R414" i="6"/>
  <c r="R415" i="6"/>
  <c r="R416" i="6"/>
  <c r="R417" i="6"/>
  <c r="R418" i="6"/>
  <c r="R419" i="6"/>
  <c r="R420" i="6"/>
  <c r="R421" i="6"/>
  <c r="R422" i="6"/>
  <c r="R423" i="6"/>
  <c r="R424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188" i="6"/>
  <c r="R189" i="6"/>
  <c r="R190" i="6"/>
  <c r="R191" i="6"/>
  <c r="R192" i="6"/>
  <c r="R193" i="6"/>
  <c r="R194" i="6"/>
  <c r="R195" i="6"/>
  <c r="R196" i="6"/>
  <c r="R197" i="6"/>
  <c r="R198" i="6"/>
  <c r="R199" i="6"/>
  <c r="R200" i="6"/>
  <c r="R201" i="6"/>
  <c r="R202" i="6"/>
  <c r="R203" i="6"/>
  <c r="R204" i="6"/>
  <c r="R205" i="6"/>
  <c r="R206" i="6"/>
  <c r="R207" i="6"/>
  <c r="R208" i="6"/>
  <c r="R209" i="6"/>
  <c r="R210" i="6"/>
  <c r="R211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48" i="6"/>
  <c r="R49" i="6"/>
  <c r="R50" i="6"/>
  <c r="R51" i="6"/>
  <c r="R52" i="6"/>
  <c r="R53" i="6"/>
  <c r="R54" i="6"/>
  <c r="R42" i="6"/>
  <c r="R43" i="6"/>
  <c r="R44" i="6"/>
  <c r="R45" i="6"/>
  <c r="R46" i="6"/>
  <c r="R47" i="6"/>
  <c r="R41" i="6"/>
  <c r="Z57" i="8" l="1"/>
  <c r="Y74" i="8"/>
  <c r="Z32" i="8" s="1"/>
  <c r="Z31" i="8"/>
  <c r="Z33" i="8"/>
  <c r="Y76" i="8"/>
  <c r="Z34" i="8" s="1"/>
  <c r="Y60" i="8"/>
  <c r="Z102" i="8" s="1"/>
  <c r="Z101" i="8"/>
  <c r="Y66" i="8"/>
  <c r="Z24" i="8" s="1"/>
  <c r="Z23" i="8"/>
  <c r="Z93" i="8"/>
  <c r="Y52" i="8"/>
  <c r="Z94" i="8" s="1"/>
  <c r="Y95" i="8"/>
  <c r="W37" i="8"/>
  <c r="Z39" i="8"/>
  <c r="Y80" i="8"/>
  <c r="Z38" i="8" s="1"/>
  <c r="Y91" i="8"/>
  <c r="W35" i="8"/>
  <c r="W41" i="8"/>
  <c r="Y103" i="8"/>
  <c r="Z95" i="8"/>
  <c r="AG23" i="8"/>
  <c r="Y54" i="8"/>
  <c r="Z96" i="8" s="1"/>
  <c r="Z29" i="8"/>
  <c r="Y72" i="8"/>
  <c r="Z30" i="8" s="1"/>
  <c r="Z27" i="8"/>
  <c r="Y70" i="8"/>
  <c r="Z28" i="8" s="1"/>
  <c r="Y78" i="8"/>
  <c r="Z36" i="8" s="1"/>
  <c r="Z35" i="8"/>
  <c r="Y89" i="8"/>
  <c r="W34" i="8"/>
  <c r="Y50" i="8"/>
  <c r="Z92" i="8" s="1"/>
  <c r="Z91" i="8"/>
  <c r="Z103" i="8"/>
  <c r="Y62" i="8"/>
  <c r="Z104" i="8" s="1"/>
  <c r="Z25" i="8"/>
  <c r="Y68" i="8"/>
  <c r="Z26" i="8" s="1"/>
  <c r="W40" i="8"/>
  <c r="Y101" i="8"/>
  <c r="Z45" i="8"/>
  <c r="Y88" i="8"/>
  <c r="Z46" i="8" s="1"/>
  <c r="Z89" i="8"/>
  <c r="Y48" i="8"/>
  <c r="Z90" i="8" s="1"/>
  <c r="Z55" i="8"/>
  <c r="Y98" i="8"/>
  <c r="Z56" i="8" s="1"/>
  <c r="Y86" i="8"/>
  <c r="Z44" i="8" s="1"/>
  <c r="Z43" i="8"/>
  <c r="Y93" i="8"/>
  <c r="W36" i="8"/>
  <c r="Z41" i="8"/>
  <c r="Y84" i="8"/>
  <c r="F26" i="8"/>
  <c r="F42" i="8"/>
  <c r="F36" i="8"/>
  <c r="F30" i="8"/>
  <c r="F43" i="8"/>
  <c r="F37" i="8"/>
  <c r="F31" i="8"/>
  <c r="F47" i="8"/>
  <c r="F41" i="8"/>
  <c r="F35" i="8"/>
  <c r="F29" i="8"/>
  <c r="F46" i="8"/>
  <c r="F40" i="8"/>
  <c r="F34" i="8"/>
  <c r="F28" i="8"/>
  <c r="F45" i="8"/>
  <c r="F39" i="8"/>
  <c r="F33" i="8"/>
  <c r="F27" i="8"/>
  <c r="D27" i="8"/>
  <c r="D28" i="8" s="1"/>
  <c r="D29" i="8" s="1"/>
  <c r="D30" i="8" s="1"/>
  <c r="D31" i="8" s="1"/>
  <c r="D32" i="8" s="1"/>
  <c r="D33" i="8" s="1"/>
  <c r="D34" i="8" s="1"/>
  <c r="D35" i="8" s="1"/>
  <c r="F44" i="8"/>
  <c r="F38" i="8"/>
  <c r="F32" i="8"/>
  <c r="R39" i="6"/>
  <c r="R40" i="6"/>
  <c r="R27" i="6"/>
  <c r="R28" i="6"/>
  <c r="R30" i="6"/>
  <c r="R31" i="6"/>
  <c r="R32" i="6"/>
  <c r="R34" i="6"/>
  <c r="R35" i="6"/>
  <c r="R36" i="6"/>
  <c r="R37" i="6"/>
  <c r="R38" i="6"/>
  <c r="R26" i="6"/>
  <c r="X54" i="6"/>
  <c r="X53" i="6"/>
  <c r="X52" i="6"/>
  <c r="W54" i="6"/>
  <c r="W53" i="6"/>
  <c r="W52" i="6"/>
  <c r="K44" i="2"/>
  <c r="L56" i="2"/>
  <c r="L55" i="2"/>
  <c r="L54" i="2"/>
  <c r="K46" i="2"/>
  <c r="K31" i="2"/>
  <c r="K27" i="6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 s="1"/>
  <c r="K59" i="6" s="1"/>
  <c r="K60" i="6" s="1"/>
  <c r="K61" i="6" s="1"/>
  <c r="K62" i="6" s="1"/>
  <c r="K63" i="6" s="1"/>
  <c r="K64" i="6" s="1"/>
  <c r="K65" i="6" s="1"/>
  <c r="K66" i="6" s="1"/>
  <c r="K67" i="6" s="1"/>
  <c r="K68" i="6" s="1"/>
  <c r="K69" i="6" s="1"/>
  <c r="K70" i="6" s="1"/>
  <c r="K71" i="6" s="1"/>
  <c r="K72" i="6" s="1"/>
  <c r="K73" i="6" s="1"/>
  <c r="K74" i="6" s="1"/>
  <c r="K75" i="6" s="1"/>
  <c r="K76" i="6" s="1"/>
  <c r="K77" i="6" s="1"/>
  <c r="K78" i="6" s="1"/>
  <c r="K79" i="6" s="1"/>
  <c r="K80" i="6" s="1"/>
  <c r="K81" i="6" s="1"/>
  <c r="K82" i="6" s="1"/>
  <c r="K83" i="6" s="1"/>
  <c r="K84" i="6" s="1"/>
  <c r="K85" i="6" s="1"/>
  <c r="K86" i="6" s="1"/>
  <c r="K87" i="6" s="1"/>
  <c r="K88" i="6" s="1"/>
  <c r="K89" i="6" s="1"/>
  <c r="K90" i="6" s="1"/>
  <c r="K91" i="6" s="1"/>
  <c r="K92" i="6" s="1"/>
  <c r="K93" i="6" s="1"/>
  <c r="K94" i="6" s="1"/>
  <c r="K95" i="6" s="1"/>
  <c r="K96" i="6" s="1"/>
  <c r="K97" i="6" s="1"/>
  <c r="K98" i="6" s="1"/>
  <c r="K99" i="6" s="1"/>
  <c r="K100" i="6" s="1"/>
  <c r="K101" i="6" s="1"/>
  <c r="K102" i="6" s="1"/>
  <c r="K103" i="6" s="1"/>
  <c r="K104" i="6" s="1"/>
  <c r="K105" i="6" s="1"/>
  <c r="K106" i="6" s="1"/>
  <c r="K107" i="6" s="1"/>
  <c r="K108" i="6" s="1"/>
  <c r="K109" i="6" s="1"/>
  <c r="K110" i="6" s="1"/>
  <c r="K111" i="6" s="1"/>
  <c r="K112" i="6" s="1"/>
  <c r="K113" i="6" s="1"/>
  <c r="K114" i="6" s="1"/>
  <c r="K115" i="6" s="1"/>
  <c r="K116" i="6" s="1"/>
  <c r="K117" i="6" s="1"/>
  <c r="K118" i="6" s="1"/>
  <c r="K119" i="6" s="1"/>
  <c r="K120" i="6" s="1"/>
  <c r="K121" i="6" s="1"/>
  <c r="K122" i="6" s="1"/>
  <c r="K123" i="6" s="1"/>
  <c r="K124" i="6" s="1"/>
  <c r="K125" i="6" s="1"/>
  <c r="K126" i="6" s="1"/>
  <c r="K127" i="6" s="1"/>
  <c r="K128" i="6" s="1"/>
  <c r="K129" i="6" s="1"/>
  <c r="K130" i="6" s="1"/>
  <c r="K131" i="6" s="1"/>
  <c r="K132" i="6" s="1"/>
  <c r="K133" i="6" s="1"/>
  <c r="K134" i="6" s="1"/>
  <c r="K135" i="6" s="1"/>
  <c r="K136" i="6" s="1"/>
  <c r="K137" i="6" s="1"/>
  <c r="K138" i="6" s="1"/>
  <c r="K139" i="6" s="1"/>
  <c r="K140" i="6" s="1"/>
  <c r="K141" i="6" s="1"/>
  <c r="K142" i="6" s="1"/>
  <c r="K143" i="6" s="1"/>
  <c r="K144" i="6" s="1"/>
  <c r="Q26" i="6"/>
  <c r="Q27" i="6"/>
  <c r="Q28" i="6"/>
  <c r="Q29" i="6"/>
  <c r="Q30" i="6"/>
  <c r="Q31" i="6"/>
  <c r="Q32" i="6"/>
  <c r="Q33" i="6"/>
  <c r="Q34" i="6"/>
  <c r="Q35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60" i="6"/>
  <c r="Q67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62" i="6"/>
  <c r="I63" i="6"/>
  <c r="I64" i="6"/>
  <c r="I65" i="6"/>
  <c r="I66" i="6"/>
  <c r="I67" i="6"/>
  <c r="I68" i="6"/>
  <c r="I69" i="6"/>
  <c r="I70" i="6"/>
  <c r="I71" i="6"/>
  <c r="I72" i="6"/>
  <c r="I73" i="6"/>
  <c r="L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26" i="6"/>
  <c r="Z51" i="8" l="1"/>
  <c r="Y94" i="8"/>
  <c r="Z52" i="8" s="1"/>
  <c r="Z47" i="8"/>
  <c r="Y90" i="8"/>
  <c r="Z48" i="8" s="1"/>
  <c r="Z49" i="8"/>
  <c r="Y92" i="8"/>
  <c r="Z50" i="8" s="1"/>
  <c r="AM60" i="8"/>
  <c r="Z42" i="8"/>
  <c r="Z59" i="8"/>
  <c r="Y102" i="8"/>
  <c r="Z60" i="8" s="1"/>
  <c r="Z61" i="8"/>
  <c r="Y104" i="8"/>
  <c r="Z62" i="8" s="1"/>
  <c r="Y100" i="8"/>
  <c r="Z58" i="8" s="1"/>
  <c r="Y96" i="8"/>
  <c r="Z54" i="8" s="1"/>
  <c r="Z53" i="8"/>
  <c r="D36" i="8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L27" i="6"/>
  <c r="L28" i="6"/>
  <c r="L29" i="6" l="1"/>
  <c r="L30" i="6" l="1"/>
  <c r="L31" i="6" l="1"/>
  <c r="L32" i="6" l="1"/>
  <c r="L33" i="6" l="1"/>
  <c r="L34" i="6" l="1"/>
  <c r="L35" i="6" l="1"/>
  <c r="L36" i="6" l="1"/>
  <c r="L37" i="6" l="1"/>
  <c r="L38" i="6" l="1"/>
  <c r="L39" i="6" l="1"/>
  <c r="L40" i="6" l="1"/>
  <c r="L41" i="6" l="1"/>
  <c r="L42" i="6" l="1"/>
  <c r="L43" i="6" l="1"/>
  <c r="L44" i="6" l="1"/>
  <c r="L45" i="6" l="1"/>
  <c r="L46" i="6" l="1"/>
  <c r="L47" i="6" l="1"/>
  <c r="L48" i="6" l="1"/>
  <c r="L49" i="6" l="1"/>
  <c r="L50" i="6" l="1"/>
  <c r="L51" i="6" l="1"/>
  <c r="L52" i="6" l="1"/>
  <c r="L53" i="6" l="1"/>
  <c r="L54" i="6" l="1"/>
  <c r="L55" i="6" l="1"/>
  <c r="L56" i="6" l="1"/>
  <c r="L57" i="6" l="1"/>
  <c r="L58" i="6" l="1"/>
  <c r="L59" i="6" l="1"/>
  <c r="L60" i="6" l="1"/>
  <c r="L61" i="6" l="1"/>
  <c r="L62" i="6" l="1"/>
  <c r="L63" i="6" l="1"/>
  <c r="L64" i="6" l="1"/>
  <c r="L65" i="6" l="1"/>
  <c r="L66" i="6" l="1"/>
  <c r="L67" i="6" l="1"/>
  <c r="L68" i="6" l="1"/>
  <c r="L69" i="6" l="1"/>
  <c r="L70" i="6" l="1"/>
  <c r="L71" i="6" l="1"/>
  <c r="L72" i="6" l="1"/>
  <c r="L73" i="6" l="1"/>
  <c r="L74" i="6" l="1"/>
  <c r="L75" i="6" l="1"/>
  <c r="L76" i="6" l="1"/>
  <c r="L77" i="6" l="1"/>
  <c r="L78" i="6" l="1"/>
  <c r="L79" i="6" l="1"/>
  <c r="L80" i="6" l="1"/>
  <c r="L81" i="6" l="1"/>
  <c r="L82" i="6" l="1"/>
  <c r="L83" i="6" l="1"/>
  <c r="L84" i="6" l="1"/>
  <c r="L85" i="6" l="1"/>
  <c r="L86" i="6" l="1"/>
  <c r="L87" i="6" l="1"/>
  <c r="L88" i="6" l="1"/>
  <c r="L89" i="6" l="1"/>
  <c r="L90" i="6" l="1"/>
  <c r="L91" i="6" l="1"/>
  <c r="L92" i="6" l="1"/>
  <c r="L93" i="6" l="1"/>
  <c r="L94" i="6" l="1"/>
  <c r="L95" i="6" l="1"/>
  <c r="L96" i="6" l="1"/>
  <c r="L97" i="6" l="1"/>
  <c r="L98" i="6" l="1"/>
  <c r="L99" i="6" l="1"/>
  <c r="L100" i="6" l="1"/>
  <c r="L101" i="6" l="1"/>
  <c r="L102" i="6" l="1"/>
  <c r="L103" i="6" l="1"/>
  <c r="L104" i="6" l="1"/>
  <c r="L105" i="6" l="1"/>
  <c r="L106" i="6" l="1"/>
  <c r="L107" i="6" l="1"/>
  <c r="L108" i="6" l="1"/>
  <c r="L109" i="6" l="1"/>
  <c r="L110" i="6" l="1"/>
  <c r="L111" i="6" l="1"/>
  <c r="L112" i="6" l="1"/>
  <c r="L113" i="6" l="1"/>
  <c r="L114" i="6" l="1"/>
  <c r="L115" i="6" l="1"/>
  <c r="L116" i="6" l="1"/>
  <c r="L117" i="6" l="1"/>
  <c r="L118" i="6" l="1"/>
  <c r="L119" i="6" l="1"/>
  <c r="L120" i="6" l="1"/>
  <c r="L121" i="6" l="1"/>
  <c r="L122" i="6" l="1"/>
  <c r="L123" i="6" l="1"/>
  <c r="L124" i="6" l="1"/>
  <c r="L125" i="6" l="1"/>
  <c r="L126" i="6" l="1"/>
  <c r="L127" i="6" l="1"/>
  <c r="L128" i="6" l="1"/>
  <c r="L129" i="6" l="1"/>
  <c r="L130" i="6" l="1"/>
  <c r="L131" i="6" l="1"/>
  <c r="L132" i="6" l="1"/>
  <c r="L133" i="6" l="1"/>
  <c r="L134" i="6" l="1"/>
  <c r="L135" i="6" l="1"/>
  <c r="L136" i="6" l="1"/>
  <c r="L137" i="6" l="1"/>
  <c r="L138" i="6" l="1"/>
  <c r="L139" i="6" l="1"/>
  <c r="L140" i="6" l="1"/>
  <c r="L141" i="6" l="1"/>
  <c r="L142" i="6" l="1"/>
  <c r="L144" i="6" l="1"/>
  <c r="L143" i="6"/>
  <c r="F58" i="1" l="1"/>
  <c r="C55" i="1"/>
  <c r="D56" i="1"/>
  <c r="K33" i="1" l="1"/>
  <c r="L33" i="1"/>
  <c r="M33" i="1"/>
  <c r="M53" i="1" s="1"/>
  <c r="G73" i="5" l="1"/>
  <c r="G9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7" i="5"/>
  <c r="G68" i="5"/>
  <c r="G69" i="5"/>
  <c r="G70" i="5"/>
  <c r="G71" i="5"/>
  <c r="G72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10" i="5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7" i="3"/>
  <c r="Z8" i="3"/>
  <c r="Z9" i="3"/>
  <c r="Z10" i="3"/>
  <c r="Z11" i="3"/>
  <c r="Z12" i="3"/>
  <c r="Z5" i="3"/>
  <c r="Z6" i="3"/>
  <c r="U6" i="3"/>
  <c r="W6" i="3" s="1"/>
  <c r="U8" i="3"/>
  <c r="U9" i="3" s="1"/>
  <c r="U10" i="3" s="1"/>
  <c r="U5" i="3"/>
  <c r="U4" i="3" s="1"/>
  <c r="U3" i="3" s="1"/>
  <c r="U2" i="3"/>
  <c r="V6" i="3"/>
  <c r="R7" i="3"/>
  <c r="R6" i="3"/>
  <c r="V7" i="3"/>
  <c r="V8" i="3"/>
  <c r="I6" i="3"/>
  <c r="O56" i="4"/>
  <c r="J20" i="4"/>
  <c r="K20" i="4" s="1"/>
  <c r="I21" i="4"/>
  <c r="J21" i="4"/>
  <c r="K21" i="4" s="1"/>
  <c r="I22" i="4"/>
  <c r="I23" i="4" s="1"/>
  <c r="J22" i="4"/>
  <c r="K22" i="4" s="1"/>
  <c r="K19" i="4"/>
  <c r="F14" i="2"/>
  <c r="H14" i="2" s="1"/>
  <c r="G14" i="2"/>
  <c r="G7" i="2"/>
  <c r="G15" i="2"/>
  <c r="N20" i="4" s="1"/>
  <c r="N19" i="4"/>
  <c r="H27" i="4"/>
  <c r="H26" i="4"/>
  <c r="H25" i="4" s="1"/>
  <c r="H24" i="4" s="1"/>
  <c r="H23" i="4" s="1"/>
  <c r="H22" i="4" s="1"/>
  <c r="H21" i="4" s="1"/>
  <c r="H20" i="4"/>
  <c r="H19" i="4" s="1"/>
  <c r="F35" i="2"/>
  <c r="C35" i="2"/>
  <c r="F7" i="3"/>
  <c r="F8" i="3"/>
  <c r="F9" i="3" s="1"/>
  <c r="F10" i="3"/>
  <c r="F11" i="3"/>
  <c r="F12" i="3" s="1"/>
  <c r="F13" i="3" s="1"/>
  <c r="F14" i="3" s="1"/>
  <c r="F15" i="3" s="1"/>
  <c r="F16" i="3"/>
  <c r="F17" i="3"/>
  <c r="E7" i="3"/>
  <c r="G511" i="2"/>
  <c r="F511" i="2"/>
  <c r="G510" i="2"/>
  <c r="F510" i="2"/>
  <c r="G509" i="2"/>
  <c r="F509" i="2"/>
  <c r="G508" i="2"/>
  <c r="F508" i="2"/>
  <c r="N28" i="2"/>
  <c r="L27" i="2"/>
  <c r="D26" i="2"/>
  <c r="D15" i="2"/>
  <c r="D16" i="2" s="1"/>
  <c r="D17" i="2" s="1"/>
  <c r="D18" i="2" s="1"/>
  <c r="D19" i="2" s="1"/>
  <c r="D20" i="2" s="1"/>
  <c r="D13" i="2"/>
  <c r="D12" i="2" s="1"/>
  <c r="D11" i="2"/>
  <c r="D10" i="2"/>
  <c r="D9" i="2" s="1"/>
  <c r="D8" i="2" s="1"/>
  <c r="D7" i="2" s="1"/>
  <c r="E8" i="3"/>
  <c r="I7" i="3"/>
  <c r="D15" i="1"/>
  <c r="D16" i="1" s="1"/>
  <c r="D17" i="1" s="1"/>
  <c r="D18" i="1" s="1"/>
  <c r="D19" i="1" s="1"/>
  <c r="D20" i="1" s="1"/>
  <c r="D21" i="1" s="1"/>
  <c r="G7" i="1"/>
  <c r="N27" i="1"/>
  <c r="F508" i="1"/>
  <c r="F510" i="1"/>
  <c r="G508" i="1"/>
  <c r="F509" i="1"/>
  <c r="G509" i="1"/>
  <c r="G510" i="1"/>
  <c r="F511" i="1"/>
  <c r="G511" i="1"/>
  <c r="E9" i="3"/>
  <c r="E10" i="3" s="1"/>
  <c r="I8" i="3"/>
  <c r="K7" i="3" s="1"/>
  <c r="G14" i="1"/>
  <c r="F14" i="1"/>
  <c r="F15" i="1" s="1"/>
  <c r="F16" i="1" s="1"/>
  <c r="D13" i="1"/>
  <c r="D12" i="1" s="1"/>
  <c r="D11" i="1" s="1"/>
  <c r="D10" i="1" s="1"/>
  <c r="D9" i="1" s="1"/>
  <c r="D8" i="1" s="1"/>
  <c r="D7" i="1" s="1"/>
  <c r="V10" i="3" l="1"/>
  <c r="E11" i="3"/>
  <c r="I10" i="3"/>
  <c r="I24" i="4"/>
  <c r="J23" i="4"/>
  <c r="K23" i="4" s="1"/>
  <c r="F18" i="3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G17" i="3"/>
  <c r="J7" i="3"/>
  <c r="U11" i="3"/>
  <c r="V9" i="3"/>
  <c r="V11" i="3" s="1"/>
  <c r="I9" i="3"/>
  <c r="K8" i="3" s="1"/>
  <c r="F42" i="2"/>
  <c r="M19" i="4"/>
  <c r="O19" i="4" s="1"/>
  <c r="G16" i="2"/>
  <c r="F15" i="2"/>
  <c r="J6" i="3"/>
  <c r="K6" i="3" s="1"/>
  <c r="H14" i="1"/>
  <c r="R19" i="11" s="1"/>
  <c r="S19" i="11" s="1"/>
  <c r="F17" i="1"/>
  <c r="G15" i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42" i="2" l="1"/>
  <c r="E42" i="2" s="1"/>
  <c r="F36" i="2" s="1"/>
  <c r="F37" i="2" s="1"/>
  <c r="F38" i="2" s="1"/>
  <c r="F39" i="2" s="1"/>
  <c r="F40" i="2" s="1"/>
  <c r="F41" i="2" s="1"/>
  <c r="G29" i="3"/>
  <c r="F30" i="3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N21" i="4"/>
  <c r="F49" i="2"/>
  <c r="G17" i="2"/>
  <c r="J9" i="3"/>
  <c r="K9" i="3"/>
  <c r="J8" i="3"/>
  <c r="U12" i="3"/>
  <c r="V12" i="3" s="1"/>
  <c r="U1" i="3"/>
  <c r="C42" i="2"/>
  <c r="F16" i="2"/>
  <c r="M20" i="4"/>
  <c r="O20" i="4" s="1"/>
  <c r="H15" i="2"/>
  <c r="J24" i="4"/>
  <c r="K24" i="4" s="1"/>
  <c r="E12" i="3"/>
  <c r="I11" i="3"/>
  <c r="I25" i="4"/>
  <c r="G27" i="1"/>
  <c r="G28" i="1" s="1"/>
  <c r="G29" i="1" s="1"/>
  <c r="G30" i="1" s="1"/>
  <c r="G31" i="1" s="1"/>
  <c r="G32" i="1" s="1"/>
  <c r="G33" i="1" s="1"/>
  <c r="H15" i="1"/>
  <c r="H17" i="1"/>
  <c r="H37" i="1" s="1"/>
  <c r="F18" i="1"/>
  <c r="H16" i="1"/>
  <c r="H36" i="1" s="1"/>
  <c r="K11" i="3" l="1"/>
  <c r="N22" i="4"/>
  <c r="G18" i="2"/>
  <c r="F56" i="2"/>
  <c r="E13" i="3"/>
  <c r="I12" i="3"/>
  <c r="D42" i="2"/>
  <c r="A42" i="2" s="1"/>
  <c r="C36" i="2" s="1"/>
  <c r="C37" i="2" s="1"/>
  <c r="C38" i="2" s="1"/>
  <c r="C39" i="2" s="1"/>
  <c r="C40" i="2" s="1"/>
  <c r="C41" i="2" s="1"/>
  <c r="I27" i="4"/>
  <c r="J27" i="4"/>
  <c r="K27" i="4" s="1"/>
  <c r="J25" i="4"/>
  <c r="K25" i="4" s="1"/>
  <c r="P20" i="4"/>
  <c r="P19" i="4"/>
  <c r="H16" i="2"/>
  <c r="C49" i="2"/>
  <c r="F17" i="2"/>
  <c r="M21" i="4"/>
  <c r="O21" i="4" s="1"/>
  <c r="G49" i="2"/>
  <c r="E49" i="2" s="1"/>
  <c r="F43" i="2" s="1"/>
  <c r="F44" i="2" s="1"/>
  <c r="F45" i="2" s="1"/>
  <c r="F46" i="2" s="1"/>
  <c r="F47" i="2" s="1"/>
  <c r="F48" i="2" s="1"/>
  <c r="K10" i="3"/>
  <c r="F42" i="3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G41" i="3"/>
  <c r="I26" i="4"/>
  <c r="J10" i="3"/>
  <c r="K15" i="1"/>
  <c r="K34" i="1" s="1"/>
  <c r="H35" i="1"/>
  <c r="K16" i="1"/>
  <c r="K35" i="1" s="1"/>
  <c r="K17" i="1"/>
  <c r="K36" i="1" s="1"/>
  <c r="H18" i="1"/>
  <c r="H38" i="1" s="1"/>
  <c r="F19" i="1"/>
  <c r="E14" i="3" l="1"/>
  <c r="I13" i="3"/>
  <c r="J12" i="3" s="1"/>
  <c r="G56" i="2"/>
  <c r="E56" i="2" s="1"/>
  <c r="F50" i="2" s="1"/>
  <c r="F51" i="2" s="1"/>
  <c r="F52" i="2" s="1"/>
  <c r="F53" i="2" s="1"/>
  <c r="F54" i="2" s="1"/>
  <c r="F55" i="2" s="1"/>
  <c r="N23" i="4"/>
  <c r="G19" i="2"/>
  <c r="F63" i="2"/>
  <c r="L15" i="1"/>
  <c r="I28" i="4"/>
  <c r="J28" i="4"/>
  <c r="K28" i="4" s="1"/>
  <c r="J26" i="4"/>
  <c r="K26" i="4" s="1"/>
  <c r="F18" i="2"/>
  <c r="M22" i="4"/>
  <c r="O22" i="4" s="1"/>
  <c r="H17" i="2"/>
  <c r="K16" i="2" s="1"/>
  <c r="C56" i="2"/>
  <c r="F54" i="3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G53" i="3"/>
  <c r="D49" i="2"/>
  <c r="A49" i="2" s="1"/>
  <c r="C43" i="2" s="1"/>
  <c r="C44" i="2" s="1"/>
  <c r="C45" i="2" s="1"/>
  <c r="C46" i="2" s="1"/>
  <c r="C47" i="2" s="1"/>
  <c r="C48" i="2" s="1"/>
  <c r="K15" i="2"/>
  <c r="J11" i="3"/>
  <c r="M15" i="1"/>
  <c r="M34" i="1" s="1"/>
  <c r="L34" i="1"/>
  <c r="L16" i="1"/>
  <c r="L35" i="1" s="1"/>
  <c r="L17" i="1"/>
  <c r="L36" i="1" s="1"/>
  <c r="H19" i="1"/>
  <c r="H39" i="1" s="1"/>
  <c r="F20" i="1"/>
  <c r="K33" i="2" l="1"/>
  <c r="M16" i="2"/>
  <c r="L16" i="2"/>
  <c r="I30" i="4"/>
  <c r="J30" i="4"/>
  <c r="K30" i="4" s="1"/>
  <c r="I29" i="4"/>
  <c r="K12" i="3"/>
  <c r="F66" i="3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G65" i="3"/>
  <c r="F19" i="2"/>
  <c r="M23" i="4"/>
  <c r="O23" i="4" s="1"/>
  <c r="C63" i="2"/>
  <c r="H18" i="2"/>
  <c r="G63" i="2"/>
  <c r="E63" i="2" s="1"/>
  <c r="F57" i="2" s="1"/>
  <c r="F58" i="2" s="1"/>
  <c r="F59" i="2" s="1"/>
  <c r="F60" i="2" s="1"/>
  <c r="F61" i="2" s="1"/>
  <c r="F62" i="2" s="1"/>
  <c r="K32" i="2"/>
  <c r="L15" i="2"/>
  <c r="M15" i="2" s="1"/>
  <c r="P21" i="4"/>
  <c r="G20" i="2"/>
  <c r="F70" i="2"/>
  <c r="N24" i="4"/>
  <c r="J13" i="3"/>
  <c r="K13" i="3"/>
  <c r="D56" i="2"/>
  <c r="A56" i="2" s="1"/>
  <c r="C50" i="2" s="1"/>
  <c r="C51" i="2" s="1"/>
  <c r="C52" i="2" s="1"/>
  <c r="C53" i="2" s="1"/>
  <c r="C54" i="2" s="1"/>
  <c r="C55" i="2" s="1"/>
  <c r="E15" i="3"/>
  <c r="I14" i="3"/>
  <c r="M17" i="1"/>
  <c r="M36" i="1" s="1"/>
  <c r="M16" i="1"/>
  <c r="M35" i="1" s="1"/>
  <c r="F21" i="1"/>
  <c r="H20" i="1"/>
  <c r="K18" i="1"/>
  <c r="K37" i="1" s="1"/>
  <c r="G21" i="2" l="1"/>
  <c r="F77" i="2"/>
  <c r="N25" i="4"/>
  <c r="G77" i="3"/>
  <c r="F78" i="3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C70" i="2"/>
  <c r="M24" i="4"/>
  <c r="O24" i="4" s="1"/>
  <c r="H19" i="2"/>
  <c r="F20" i="2"/>
  <c r="J14" i="3"/>
  <c r="K14" i="3"/>
  <c r="P23" i="4"/>
  <c r="P22" i="4"/>
  <c r="K18" i="2"/>
  <c r="E16" i="3"/>
  <c r="I15" i="3"/>
  <c r="G70" i="2"/>
  <c r="E70" i="2" s="1"/>
  <c r="F64" i="2" s="1"/>
  <c r="F65" i="2" s="1"/>
  <c r="F66" i="2" s="1"/>
  <c r="F67" i="2" s="1"/>
  <c r="F68" i="2" s="1"/>
  <c r="F69" i="2" s="1"/>
  <c r="K17" i="2"/>
  <c r="D63" i="2"/>
  <c r="A63" i="2" s="1"/>
  <c r="C57" i="2" s="1"/>
  <c r="C58" i="2" s="1"/>
  <c r="C59" i="2" s="1"/>
  <c r="C60" i="2" s="1"/>
  <c r="C61" i="2" s="1"/>
  <c r="C62" i="2" s="1"/>
  <c r="I31" i="4"/>
  <c r="I32" i="4" s="1"/>
  <c r="J32" i="4" s="1"/>
  <c r="K32" i="4" s="1"/>
  <c r="J29" i="4"/>
  <c r="K29" i="4" s="1"/>
  <c r="K19" i="1"/>
  <c r="K38" i="1" s="1"/>
  <c r="H40" i="1"/>
  <c r="L19" i="1"/>
  <c r="L38" i="1" s="1"/>
  <c r="L18" i="1"/>
  <c r="H21" i="1"/>
  <c r="F22" i="1"/>
  <c r="I16" i="3" l="1"/>
  <c r="E17" i="3"/>
  <c r="K35" i="2"/>
  <c r="L18" i="2"/>
  <c r="M18" i="2" s="1"/>
  <c r="H20" i="2"/>
  <c r="F21" i="2"/>
  <c r="M25" i="4"/>
  <c r="O25" i="4" s="1"/>
  <c r="C77" i="2"/>
  <c r="J31" i="4"/>
  <c r="K31" i="4" s="1"/>
  <c r="P24" i="4"/>
  <c r="K34" i="2"/>
  <c r="L17" i="2"/>
  <c r="M17" i="2"/>
  <c r="J15" i="3"/>
  <c r="K15" i="3"/>
  <c r="D70" i="2"/>
  <c r="A70" i="2" s="1"/>
  <c r="C64" i="2" s="1"/>
  <c r="C65" i="2" s="1"/>
  <c r="C66" i="2" s="1"/>
  <c r="C67" i="2" s="1"/>
  <c r="C68" i="2" s="1"/>
  <c r="C69" i="2" s="1"/>
  <c r="G77" i="2"/>
  <c r="E77" i="2" s="1"/>
  <c r="F71" i="2" s="1"/>
  <c r="F72" i="2" s="1"/>
  <c r="F73" i="2" s="1"/>
  <c r="F74" i="2" s="1"/>
  <c r="F75" i="2" s="1"/>
  <c r="F76" i="2" s="1"/>
  <c r="F89" i="3"/>
  <c r="F90" i="3" s="1"/>
  <c r="F2" i="3"/>
  <c r="G88" i="3"/>
  <c r="N26" i="4"/>
  <c r="F84" i="2"/>
  <c r="G22" i="2"/>
  <c r="K20" i="1"/>
  <c r="K39" i="1" s="1"/>
  <c r="H41" i="1"/>
  <c r="M18" i="1"/>
  <c r="M37" i="1" s="1"/>
  <c r="L37" i="1"/>
  <c r="M19" i="1"/>
  <c r="M38" i="1" s="1"/>
  <c r="H22" i="1"/>
  <c r="F23" i="1"/>
  <c r="L20" i="1" l="1"/>
  <c r="G84" i="2"/>
  <c r="E84" i="2" s="1"/>
  <c r="F78" i="2" s="1"/>
  <c r="F79" i="2" s="1"/>
  <c r="F80" i="2" s="1"/>
  <c r="F81" i="2" s="1"/>
  <c r="F82" i="2" s="1"/>
  <c r="F83" i="2" s="1"/>
  <c r="E18" i="3"/>
  <c r="I17" i="3"/>
  <c r="G23" i="2"/>
  <c r="N27" i="4"/>
  <c r="F91" i="2"/>
  <c r="K19" i="2"/>
  <c r="D77" i="2"/>
  <c r="A77" i="2" s="1"/>
  <c r="C71" i="2" s="1"/>
  <c r="C72" i="2" s="1"/>
  <c r="C73" i="2" s="1"/>
  <c r="C74" i="2" s="1"/>
  <c r="C75" i="2" s="1"/>
  <c r="C76" i="2" s="1"/>
  <c r="C84" i="2"/>
  <c r="F22" i="2"/>
  <c r="M26" i="4"/>
  <c r="O26" i="4" s="1"/>
  <c r="H21" i="2"/>
  <c r="K16" i="3"/>
  <c r="K21" i="1"/>
  <c r="K40" i="1" s="1"/>
  <c r="H42" i="1"/>
  <c r="M20" i="1"/>
  <c r="M39" i="1" s="1"/>
  <c r="L39" i="1"/>
  <c r="H23" i="1"/>
  <c r="F24" i="1"/>
  <c r="G91" i="2" l="1"/>
  <c r="E91" i="2" s="1"/>
  <c r="F85" i="2" s="1"/>
  <c r="F86" i="2" s="1"/>
  <c r="F87" i="2" s="1"/>
  <c r="F88" i="2" s="1"/>
  <c r="F89" i="2" s="1"/>
  <c r="F90" i="2" s="1"/>
  <c r="H22" i="2"/>
  <c r="F23" i="2"/>
  <c r="M27" i="4"/>
  <c r="O27" i="4" s="1"/>
  <c r="C91" i="2"/>
  <c r="D84" i="2"/>
  <c r="A84" i="2" s="1"/>
  <c r="C78" i="2" s="1"/>
  <c r="C79" i="2" s="1"/>
  <c r="C80" i="2" s="1"/>
  <c r="C81" i="2" s="1"/>
  <c r="C82" i="2" s="1"/>
  <c r="C83" i="2" s="1"/>
  <c r="K17" i="3"/>
  <c r="N28" i="4"/>
  <c r="G24" i="2"/>
  <c r="F98" i="2"/>
  <c r="I18" i="3"/>
  <c r="E19" i="3"/>
  <c r="P26" i="4"/>
  <c r="L21" i="1"/>
  <c r="J16" i="3"/>
  <c r="K21" i="2"/>
  <c r="K36" i="2"/>
  <c r="L19" i="2"/>
  <c r="M19" i="2"/>
  <c r="P25" i="4"/>
  <c r="K20" i="2"/>
  <c r="K22" i="1"/>
  <c r="K41" i="1" s="1"/>
  <c r="H43" i="1"/>
  <c r="M21" i="1"/>
  <c r="M40" i="1" s="1"/>
  <c r="L40" i="1"/>
  <c r="L22" i="1"/>
  <c r="H24" i="1"/>
  <c r="H44" i="1" s="1"/>
  <c r="F25" i="1"/>
  <c r="D91" i="2" l="1"/>
  <c r="A91" i="2" s="1"/>
  <c r="C85" i="2" s="1"/>
  <c r="C86" i="2" s="1"/>
  <c r="C87" i="2" s="1"/>
  <c r="C88" i="2" s="1"/>
  <c r="C89" i="2" s="1"/>
  <c r="C90" i="2" s="1"/>
  <c r="P27" i="4"/>
  <c r="J18" i="3"/>
  <c r="K18" i="3"/>
  <c r="C98" i="2"/>
  <c r="F24" i="2"/>
  <c r="M28" i="4"/>
  <c r="O28" i="4" s="1"/>
  <c r="H23" i="2"/>
  <c r="K38" i="2"/>
  <c r="L21" i="2"/>
  <c r="M21" i="2" s="1"/>
  <c r="G98" i="2"/>
  <c r="E98" i="2" s="1"/>
  <c r="F92" i="2" s="1"/>
  <c r="F93" i="2" s="1"/>
  <c r="F94" i="2" s="1"/>
  <c r="F95" i="2" s="1"/>
  <c r="F96" i="2" s="1"/>
  <c r="F97" i="2" s="1"/>
  <c r="J17" i="3"/>
  <c r="K22" i="2"/>
  <c r="K37" i="2"/>
  <c r="M20" i="2"/>
  <c r="L20" i="2"/>
  <c r="I19" i="3"/>
  <c r="E20" i="3"/>
  <c r="N29" i="4"/>
  <c r="G25" i="2"/>
  <c r="F105" i="2"/>
  <c r="K23" i="1"/>
  <c r="K42" i="1" s="1"/>
  <c r="M22" i="1"/>
  <c r="M41" i="1" s="1"/>
  <c r="L41" i="1"/>
  <c r="H25" i="1"/>
  <c r="F26" i="1"/>
  <c r="L23" i="1"/>
  <c r="G26" i="2" l="1"/>
  <c r="F112" i="2"/>
  <c r="N30" i="4"/>
  <c r="K39" i="2"/>
  <c r="L22" i="2"/>
  <c r="M22" i="2" s="1"/>
  <c r="E21" i="3"/>
  <c r="I20" i="3"/>
  <c r="K23" i="2"/>
  <c r="J19" i="3"/>
  <c r="K19" i="3"/>
  <c r="F25" i="2"/>
  <c r="C105" i="2"/>
  <c r="H24" i="2"/>
  <c r="M29" i="4"/>
  <c r="O29" i="4" s="1"/>
  <c r="P28" i="4" s="1"/>
  <c r="G105" i="2"/>
  <c r="E105" i="2" s="1"/>
  <c r="F99" i="2" s="1"/>
  <c r="F100" i="2" s="1"/>
  <c r="F101" i="2" s="1"/>
  <c r="F102" i="2" s="1"/>
  <c r="F103" i="2" s="1"/>
  <c r="F104" i="2" s="1"/>
  <c r="D98" i="2"/>
  <c r="A98" i="2" s="1"/>
  <c r="C92" i="2" s="1"/>
  <c r="C93" i="2" s="1"/>
  <c r="C94" i="2" s="1"/>
  <c r="C95" i="2" s="1"/>
  <c r="C96" i="2" s="1"/>
  <c r="C97" i="2" s="1"/>
  <c r="J47" i="1"/>
  <c r="D30" i="1"/>
  <c r="D32" i="1" s="1"/>
  <c r="D33" i="1" s="1"/>
  <c r="D29" i="1"/>
  <c r="D31" i="1" s="1"/>
  <c r="K24" i="1"/>
  <c r="K43" i="1" s="1"/>
  <c r="H45" i="1"/>
  <c r="M23" i="1"/>
  <c r="M42" i="1" s="1"/>
  <c r="L42" i="1"/>
  <c r="F27" i="1"/>
  <c r="H26" i="1"/>
  <c r="H34" i="1" s="1"/>
  <c r="F26" i="2" l="1"/>
  <c r="M30" i="4"/>
  <c r="O30" i="4" s="1"/>
  <c r="H25" i="2"/>
  <c r="C112" i="2"/>
  <c r="D105" i="2"/>
  <c r="A105" i="2" s="1"/>
  <c r="C99" i="2" s="1"/>
  <c r="C100" i="2" s="1"/>
  <c r="C101" i="2" s="1"/>
  <c r="C102" i="2" s="1"/>
  <c r="C103" i="2" s="1"/>
  <c r="C104" i="2" s="1"/>
  <c r="I21" i="3"/>
  <c r="E22" i="3"/>
  <c r="G27" i="2"/>
  <c r="N31" i="4"/>
  <c r="F119" i="2"/>
  <c r="G119" i="2" s="1"/>
  <c r="E119" i="2" s="1"/>
  <c r="F1" i="3"/>
  <c r="K40" i="2"/>
  <c r="L23" i="2"/>
  <c r="M23" i="2"/>
  <c r="J20" i="3"/>
  <c r="K20" i="3"/>
  <c r="F113" i="2"/>
  <c r="F114" i="2" s="1"/>
  <c r="F115" i="2" s="1"/>
  <c r="F116" i="2" s="1"/>
  <c r="F117" i="2" s="1"/>
  <c r="F118" i="2" s="1"/>
  <c r="G112" i="2"/>
  <c r="E112" i="2" s="1"/>
  <c r="F106" i="2" s="1"/>
  <c r="F107" i="2" s="1"/>
  <c r="F108" i="2" s="1"/>
  <c r="F109" i="2" s="1"/>
  <c r="F110" i="2" s="1"/>
  <c r="F111" i="2" s="1"/>
  <c r="L24" i="1"/>
  <c r="K25" i="1"/>
  <c r="K44" i="1" s="1"/>
  <c r="H46" i="1"/>
  <c r="M24" i="1"/>
  <c r="M43" i="1" s="1"/>
  <c r="L43" i="1"/>
  <c r="H27" i="1"/>
  <c r="F28" i="1"/>
  <c r="G28" i="2" l="1"/>
  <c r="N33" i="4" s="1"/>
  <c r="N32" i="4"/>
  <c r="K21" i="3"/>
  <c r="H26" i="2"/>
  <c r="F27" i="2"/>
  <c r="M31" i="4"/>
  <c r="O31" i="4" s="1"/>
  <c r="D27" i="2"/>
  <c r="C119" i="2"/>
  <c r="D119" i="2" s="1"/>
  <c r="A119" i="2" s="1"/>
  <c r="C113" i="2" s="1"/>
  <c r="C114" i="2" s="1"/>
  <c r="C115" i="2" s="1"/>
  <c r="C116" i="2" s="1"/>
  <c r="C117" i="2" s="1"/>
  <c r="C118" i="2" s="1"/>
  <c r="E1" i="3"/>
  <c r="K24" i="2"/>
  <c r="L25" i="1"/>
  <c r="M25" i="1" s="1"/>
  <c r="M44" i="1" s="1"/>
  <c r="D112" i="2"/>
  <c r="A112" i="2" s="1"/>
  <c r="C106" i="2" s="1"/>
  <c r="C107" i="2" s="1"/>
  <c r="C108" i="2" s="1"/>
  <c r="C109" i="2" s="1"/>
  <c r="C110" i="2" s="1"/>
  <c r="C111" i="2" s="1"/>
  <c r="I22" i="3"/>
  <c r="J21" i="3" s="1"/>
  <c r="E23" i="3"/>
  <c r="P29" i="4"/>
  <c r="P30" i="4"/>
  <c r="K26" i="1"/>
  <c r="K45" i="1" s="1"/>
  <c r="H47" i="1"/>
  <c r="H28" i="1"/>
  <c r="F29" i="1"/>
  <c r="L44" i="1"/>
  <c r="L26" i="1"/>
  <c r="K41" i="2" l="1"/>
  <c r="L24" i="2"/>
  <c r="M24" i="2" s="1"/>
  <c r="E24" i="3"/>
  <c r="I23" i="3"/>
  <c r="K25" i="2"/>
  <c r="F28" i="2"/>
  <c r="H27" i="2"/>
  <c r="M32" i="4"/>
  <c r="O32" i="4" s="1"/>
  <c r="H48" i="1"/>
  <c r="K27" i="1"/>
  <c r="K47" i="1" s="1"/>
  <c r="M26" i="1"/>
  <c r="M45" i="1" s="1"/>
  <c r="L45" i="1"/>
  <c r="L27" i="1"/>
  <c r="H29" i="1"/>
  <c r="K28" i="1" s="1"/>
  <c r="F30" i="1"/>
  <c r="M33" i="4" l="1"/>
  <c r="O33" i="4" s="1"/>
  <c r="H28" i="2"/>
  <c r="K28" i="2" s="1"/>
  <c r="P32" i="4"/>
  <c r="E25" i="3"/>
  <c r="I24" i="3"/>
  <c r="K42" i="2"/>
  <c r="L25" i="2"/>
  <c r="M25" i="2" s="1"/>
  <c r="K26" i="2"/>
  <c r="K22" i="3"/>
  <c r="P31" i="4"/>
  <c r="J22" i="3"/>
  <c r="H49" i="1"/>
  <c r="F31" i="1"/>
  <c r="H30" i="1"/>
  <c r="M27" i="1"/>
  <c r="M47" i="1" s="1"/>
  <c r="L47" i="1"/>
  <c r="K45" i="2" l="1"/>
  <c r="L28" i="2"/>
  <c r="M28" i="2" s="1"/>
  <c r="J24" i="3"/>
  <c r="K24" i="3"/>
  <c r="E26" i="3"/>
  <c r="I25" i="3"/>
  <c r="K23" i="3"/>
  <c r="K43" i="2"/>
  <c r="M26" i="2"/>
  <c r="L26" i="2"/>
  <c r="J23" i="3"/>
  <c r="H50" i="1"/>
  <c r="K29" i="1"/>
  <c r="K49" i="1"/>
  <c r="L29" i="1"/>
  <c r="L49" i="1" s="1"/>
  <c r="L28" i="1"/>
  <c r="L48" i="1" s="1"/>
  <c r="K48" i="1"/>
  <c r="F32" i="1"/>
  <c r="H31" i="1"/>
  <c r="E27" i="3" l="1"/>
  <c r="I26" i="3"/>
  <c r="J25" i="3"/>
  <c r="K25" i="3"/>
  <c r="H51" i="1"/>
  <c r="K30" i="1"/>
  <c r="L30" i="1" s="1"/>
  <c r="L50" i="1" s="1"/>
  <c r="M28" i="1"/>
  <c r="M48" i="1" s="1"/>
  <c r="M29" i="1"/>
  <c r="M49" i="1" s="1"/>
  <c r="H32" i="1"/>
  <c r="F33" i="1"/>
  <c r="H33" i="1" s="1"/>
  <c r="H53" i="1" s="1"/>
  <c r="K50" i="1"/>
  <c r="E28" i="3" l="1"/>
  <c r="I27" i="3"/>
  <c r="H52" i="1"/>
  <c r="K32" i="1"/>
  <c r="L32" i="1" s="1"/>
  <c r="L52" i="1" s="1"/>
  <c r="K31" i="1"/>
  <c r="L31" i="1" s="1"/>
  <c r="L51" i="1" s="1"/>
  <c r="M30" i="1"/>
  <c r="M50" i="1" s="1"/>
  <c r="K52" i="1" l="1"/>
  <c r="K26" i="3"/>
  <c r="E29" i="3"/>
  <c r="I28" i="3"/>
  <c r="K27" i="3" s="1"/>
  <c r="J26" i="3"/>
  <c r="K51" i="1"/>
  <c r="M32" i="1"/>
  <c r="M52" i="1" s="1"/>
  <c r="M31" i="1"/>
  <c r="M51" i="1" s="1"/>
  <c r="E30" i="3" l="1"/>
  <c r="I29" i="3"/>
  <c r="J27" i="3"/>
  <c r="K169" i="8"/>
  <c r="L47" i="8"/>
  <c r="E31" i="3" l="1"/>
  <c r="I30" i="3"/>
  <c r="K29" i="3" s="1"/>
  <c r="K28" i="3"/>
  <c r="J28" i="3"/>
  <c r="L46" i="8"/>
  <c r="E32" i="3" l="1"/>
  <c r="I31" i="3"/>
  <c r="J29" i="3"/>
  <c r="L45" i="8"/>
  <c r="E33" i="3" l="1"/>
  <c r="I32" i="3"/>
  <c r="K31" i="3" s="1"/>
  <c r="K30" i="3"/>
  <c r="J30" i="3"/>
  <c r="L44" i="8"/>
  <c r="E34" i="3" l="1"/>
  <c r="I33" i="3"/>
  <c r="J32" i="3"/>
  <c r="K32" i="3"/>
  <c r="J31" i="3"/>
  <c r="L43" i="8"/>
  <c r="I34" i="3" l="1"/>
  <c r="E35" i="3"/>
  <c r="J33" i="3"/>
  <c r="K33" i="3"/>
  <c r="L42" i="8"/>
  <c r="E36" i="3" l="1"/>
  <c r="I35" i="3"/>
  <c r="J34" i="3"/>
  <c r="K34" i="3"/>
  <c r="L41" i="8"/>
  <c r="E37" i="3" l="1"/>
  <c r="I36" i="3"/>
  <c r="K35" i="3" s="1"/>
  <c r="L40" i="8"/>
  <c r="E38" i="3" l="1"/>
  <c r="I37" i="3"/>
  <c r="K36" i="3" s="1"/>
  <c r="J35" i="3"/>
  <c r="L39" i="8"/>
  <c r="E39" i="3" l="1"/>
  <c r="I38" i="3"/>
  <c r="K37" i="3" s="1"/>
  <c r="J36" i="3"/>
  <c r="L38" i="8"/>
  <c r="J38" i="3" l="1"/>
  <c r="E40" i="3"/>
  <c r="I39" i="3"/>
  <c r="J37" i="3"/>
  <c r="L37" i="8"/>
  <c r="E41" i="3" l="1"/>
  <c r="I40" i="3"/>
  <c r="K39" i="3" s="1"/>
  <c r="K38" i="3"/>
  <c r="L36" i="8"/>
  <c r="E42" i="3" l="1"/>
  <c r="I41" i="3"/>
  <c r="J39" i="3"/>
  <c r="L35" i="8"/>
  <c r="K40" i="3" l="1"/>
  <c r="E43" i="3"/>
  <c r="I42" i="3"/>
  <c r="K41" i="3" s="1"/>
  <c r="J40" i="3"/>
  <c r="L34" i="8"/>
  <c r="E44" i="3" l="1"/>
  <c r="I43" i="3"/>
  <c r="J42" i="3"/>
  <c r="K42" i="3"/>
  <c r="J41" i="3"/>
  <c r="L33" i="8"/>
  <c r="E45" i="3" l="1"/>
  <c r="I44" i="3"/>
  <c r="J43" i="3"/>
  <c r="K43" i="3"/>
  <c r="L32" i="8"/>
  <c r="E46" i="3" l="1"/>
  <c r="I45" i="3"/>
  <c r="L31" i="8"/>
  <c r="I46" i="3" l="1"/>
  <c r="E47" i="3"/>
  <c r="K44" i="3"/>
  <c r="J44" i="3"/>
  <c r="L30" i="8"/>
  <c r="E48" i="3" l="1"/>
  <c r="I47" i="3"/>
  <c r="K46" i="3" s="1"/>
  <c r="K45" i="3"/>
  <c r="J45" i="3"/>
  <c r="L29" i="8"/>
  <c r="I48" i="3" l="1"/>
  <c r="E49" i="3"/>
  <c r="J47" i="3"/>
  <c r="K47" i="3"/>
  <c r="J46" i="3"/>
  <c r="L28" i="8"/>
  <c r="E50" i="3" l="1"/>
  <c r="I49" i="3"/>
  <c r="J48" i="3"/>
  <c r="K48" i="3"/>
  <c r="L148" i="8"/>
  <c r="L147" i="8" s="1"/>
  <c r="L146" i="8" s="1"/>
  <c r="L145" i="8" s="1"/>
  <c r="L144" i="8" s="1"/>
  <c r="L143" i="8" s="1"/>
  <c r="L142" i="8" s="1"/>
  <c r="L141" i="8" s="1"/>
  <c r="L140" i="8" s="1"/>
  <c r="L139" i="8" s="1"/>
  <c r="L138" i="8" s="1"/>
  <c r="L137" i="8" s="1"/>
  <c r="L136" i="8" s="1"/>
  <c r="L135" i="8" s="1"/>
  <c r="L134" i="8" s="1"/>
  <c r="L27" i="8"/>
  <c r="Y82" i="8"/>
  <c r="Z40" i="8" s="1"/>
  <c r="E51" i="3" l="1"/>
  <c r="I50" i="3"/>
  <c r="V27" i="11"/>
  <c r="E52" i="3" l="1"/>
  <c r="I51" i="3"/>
  <c r="K49" i="3"/>
  <c r="J49" i="3"/>
  <c r="E53" i="3" l="1"/>
  <c r="I52" i="3"/>
  <c r="K50" i="3"/>
  <c r="J50" i="3"/>
  <c r="E54" i="3" l="1"/>
  <c r="I53" i="3"/>
  <c r="J52" i="3" s="1"/>
  <c r="K51" i="3"/>
  <c r="J51" i="3"/>
  <c r="E55" i="3" l="1"/>
  <c r="I54" i="3"/>
  <c r="J53" i="3"/>
  <c r="K53" i="3"/>
  <c r="K52" i="3"/>
  <c r="E56" i="3" l="1"/>
  <c r="I55" i="3"/>
  <c r="E57" i="3" l="1"/>
  <c r="I56" i="3"/>
  <c r="K54" i="3"/>
  <c r="J54" i="3"/>
  <c r="E58" i="3" l="1"/>
  <c r="I57" i="3"/>
  <c r="K55" i="3"/>
  <c r="J55" i="3"/>
  <c r="I58" i="3" l="1"/>
  <c r="K57" i="3" s="1"/>
  <c r="E59" i="3"/>
  <c r="K56" i="3"/>
  <c r="J56" i="3"/>
  <c r="J57" i="3" l="1"/>
  <c r="E60" i="3"/>
  <c r="I59" i="3"/>
  <c r="E61" i="3" l="1"/>
  <c r="I60" i="3"/>
  <c r="K58" i="3"/>
  <c r="J58" i="3"/>
  <c r="K59" i="3" l="1"/>
  <c r="J59" i="3"/>
  <c r="E62" i="3"/>
  <c r="I61" i="3"/>
  <c r="E63" i="3" l="1"/>
  <c r="I62" i="3"/>
  <c r="K60" i="3"/>
  <c r="J60" i="3"/>
  <c r="E64" i="3" l="1"/>
  <c r="I63" i="3"/>
  <c r="K61" i="3"/>
  <c r="J61" i="3"/>
  <c r="K62" i="3" l="1"/>
  <c r="E65" i="3"/>
  <c r="I64" i="3"/>
  <c r="J62" i="3"/>
  <c r="J64" i="3" l="1"/>
  <c r="K64" i="3"/>
  <c r="E66" i="3"/>
  <c r="I65" i="3"/>
  <c r="K63" i="3"/>
  <c r="J63" i="3"/>
  <c r="E67" i="3" l="1"/>
  <c r="I66" i="3"/>
  <c r="K65" i="3" l="1"/>
  <c r="E68" i="3"/>
  <c r="I67" i="3"/>
  <c r="J65" i="3"/>
  <c r="E69" i="3" l="1"/>
  <c r="I68" i="3"/>
  <c r="K66" i="3"/>
  <c r="J66" i="3"/>
  <c r="E70" i="3" l="1"/>
  <c r="I69" i="3"/>
  <c r="K67" i="3"/>
  <c r="J67" i="3"/>
  <c r="I70" i="3" l="1"/>
  <c r="K69" i="3" s="1"/>
  <c r="E71" i="3"/>
  <c r="K68" i="3"/>
  <c r="J68" i="3"/>
  <c r="E72" i="3" l="1"/>
  <c r="I71" i="3"/>
  <c r="K70" i="3"/>
  <c r="J69" i="3"/>
  <c r="J70" i="3" l="1"/>
  <c r="E73" i="3"/>
  <c r="I72" i="3"/>
  <c r="E74" i="3" l="1"/>
  <c r="I73" i="3"/>
  <c r="J72" i="3"/>
  <c r="K72" i="3"/>
  <c r="K71" i="3"/>
  <c r="J71" i="3"/>
  <c r="J73" i="3" l="1"/>
  <c r="E75" i="3"/>
  <c r="I74" i="3"/>
  <c r="J74" i="3" l="1"/>
  <c r="K74" i="3"/>
  <c r="E76" i="3"/>
  <c r="I75" i="3"/>
  <c r="K73" i="3"/>
  <c r="E77" i="3" l="1"/>
  <c r="I76" i="3"/>
  <c r="K75" i="3"/>
  <c r="J75" i="3" l="1"/>
  <c r="E78" i="3"/>
  <c r="I77" i="3"/>
  <c r="I78" i="3" l="1"/>
  <c r="K77" i="3" s="1"/>
  <c r="E79" i="3"/>
  <c r="K76" i="3"/>
  <c r="J76" i="3"/>
  <c r="E80" i="3" l="1"/>
  <c r="I79" i="3"/>
  <c r="J78" i="3" s="1"/>
  <c r="J77" i="3"/>
  <c r="E81" i="3" l="1"/>
  <c r="I80" i="3"/>
  <c r="K78" i="3"/>
  <c r="J79" i="3"/>
  <c r="K79" i="3"/>
  <c r="E82" i="3" l="1"/>
  <c r="I81" i="3"/>
  <c r="J80" i="3"/>
  <c r="K80" i="3"/>
  <c r="E83" i="3" l="1"/>
  <c r="I82" i="3"/>
  <c r="E84" i="3" l="1"/>
  <c r="I83" i="3"/>
  <c r="K81" i="3"/>
  <c r="J81" i="3"/>
  <c r="E85" i="3" l="1"/>
  <c r="I84" i="3"/>
  <c r="K82" i="3"/>
  <c r="J82" i="3"/>
  <c r="J84" i="3" l="1"/>
  <c r="E86" i="3"/>
  <c r="I85" i="3"/>
  <c r="K83" i="3"/>
  <c r="J83" i="3"/>
  <c r="E87" i="3" l="1"/>
  <c r="I86" i="3"/>
  <c r="K84" i="3"/>
  <c r="J86" i="3" l="1"/>
  <c r="I87" i="3"/>
  <c r="E88" i="3"/>
  <c r="K85" i="3"/>
  <c r="J85" i="3"/>
  <c r="E2" i="3" l="1"/>
  <c r="E89" i="3"/>
  <c r="I88" i="3"/>
  <c r="K87" i="3"/>
  <c r="K86" i="3"/>
  <c r="J87" i="3" l="1"/>
  <c r="E90" i="3"/>
  <c r="I90" i="3" s="1"/>
  <c r="K90" i="3" s="1"/>
  <c r="I89" i="3"/>
  <c r="J89" i="3" l="1"/>
  <c r="K89" i="3"/>
  <c r="K88" i="3"/>
  <c r="J88" i="3"/>
</calcChain>
</file>

<file path=xl/sharedStrings.xml><?xml version="1.0" encoding="utf-8"?>
<sst xmlns="http://schemas.openxmlformats.org/spreadsheetml/2006/main" count="151" uniqueCount="64">
  <si>
    <t>The First Law of Theoretical Physics</t>
  </si>
  <si>
    <t>PYTHAGOREAN COMMA Leads to 'PHI' Constant  0.618</t>
  </si>
  <si>
    <t>Phi - This is a progression - A RATE - to what is normally thought of as A RATIO</t>
  </si>
  <si>
    <t>2.0^7</t>
  </si>
  <si>
    <t>1.5^12</t>
  </si>
  <si>
    <t>1.4983070768^12</t>
  </si>
  <si>
    <t>Perfect Octaves      (Hertz Doublings)</t>
  </si>
  <si>
    <t>Perfect 5ths (Hz)</t>
  </si>
  <si>
    <t>Well Tempered 5ths (Hz)</t>
  </si>
  <si>
    <t>Difference (Hz)</t>
  </si>
  <si>
    <t>12 Steps  to 'Phi'</t>
  </si>
  <si>
    <t>%</t>
  </si>
  <si>
    <t>C0</t>
  </si>
  <si>
    <t>Choose any number to enter next to the 'control' cell and the sheet will recalculate.</t>
  </si>
  <si>
    <t>C1</t>
  </si>
  <si>
    <t>C2</t>
  </si>
  <si>
    <t>Whatever value is entered as the 'control value', the comma will always calculate so that Phi emerges as a 'Constant' between steps 12 &amp; step 13.</t>
  </si>
  <si>
    <t>C3</t>
  </si>
  <si>
    <t>C4</t>
  </si>
  <si>
    <t>C5</t>
  </si>
  <si>
    <t>C6</t>
  </si>
  <si>
    <t>CONTROL CELL</t>
  </si>
  <si>
    <t>C</t>
  </si>
  <si>
    <t>2^7</t>
  </si>
  <si>
    <t>C8</t>
  </si>
  <si>
    <t>G</t>
  </si>
  <si>
    <t>C9</t>
  </si>
  <si>
    <t>D</t>
  </si>
  <si>
    <t>C10</t>
  </si>
  <si>
    <t>A</t>
  </si>
  <si>
    <t>C11</t>
  </si>
  <si>
    <t>E</t>
  </si>
  <si>
    <t>C12</t>
  </si>
  <si>
    <t>B</t>
  </si>
  <si>
    <t>C13</t>
  </si>
  <si>
    <t>Gb</t>
  </si>
  <si>
    <t>C14</t>
  </si>
  <si>
    <t>Db</t>
  </si>
  <si>
    <t>Comma is between the two numbers below</t>
  </si>
  <si>
    <t>Ab</t>
  </si>
  <si>
    <t>Eb</t>
  </si>
  <si>
    <t>Bb</t>
  </si>
  <si>
    <t>F</t>
  </si>
  <si>
    <t>Phi'</t>
  </si>
  <si>
    <t>Phi</t>
  </si>
  <si>
    <t>Square Root 5</t>
  </si>
  <si>
    <t>SUM</t>
  </si>
  <si>
    <t>SUM Divided by 2</t>
  </si>
  <si>
    <t>(SUM Divided by 2)-1</t>
  </si>
  <si>
    <t>Octave</t>
  </si>
  <si>
    <t>I Octave</t>
  </si>
  <si>
    <t>2 Octaves</t>
  </si>
  <si>
    <t>3 Octaves</t>
  </si>
  <si>
    <t>Whatever value is entered as the 'control value', the comma will always calculate so that Phi emerges as a 'Constant' at the Phi-Point between PC steps 12 &amp; step 13.</t>
  </si>
  <si>
    <t xml:space="preserve">Equals 84 divided      BY    </t>
  </si>
  <si>
    <t>°</t>
  </si>
  <si>
    <t>Octaves</t>
  </si>
  <si>
    <t>PF</t>
  </si>
  <si>
    <t xml:space="preserve">WTF </t>
  </si>
  <si>
    <t>Differences</t>
  </si>
  <si>
    <t>^1</t>
  </si>
  <si>
    <t>^2</t>
  </si>
  <si>
    <t>^3</t>
  </si>
  <si>
    <t>^4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</si>
</sst>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3" formatCode="_-* #,##0.00_-;\-* #,##0.00_-;_-* &quot;-&quot;??_-;_-@_-"/>
    <numFmt numFmtId="164" formatCode="_(* #,##0.00_);_(* \(#,##0.00\);_(* &quot;-&quot;??_);_(@_)"/>
    <numFmt numFmtId="165" formatCode="_-* #,##0.00000000000000000_-;\-* #,##0.00000000000000000_-;_-* &quot;-&quot;??_-;_-@_-"/>
    <numFmt numFmtId="166" formatCode="0.000"/>
    <numFmt numFmtId="167" formatCode="_-* #,##0.0000_-;\-* #,##0.0000_-;_-* &quot;-&quot;??_-;_-@_-"/>
    <numFmt numFmtId="168" formatCode="0.0000000"/>
    <numFmt numFmtId="169" formatCode="0.0000"/>
    <numFmt numFmtId="170" formatCode="0.000000"/>
    <numFmt numFmtId="171" formatCode="0.000000%"/>
    <numFmt numFmtId="172" formatCode="_-* #,##0.000_-;\-* #,##0.000_-;_-* &quot;-&quot;??_-;_-@_-"/>
    <numFmt numFmtId="173" formatCode="0.00000"/>
    <numFmt numFmtId="174" formatCode="_-* #,##0.00000_-;\-* #,##0.00000_-;_-* &quot;-&quot;??_-;_-@_-"/>
    <numFmt numFmtId="175" formatCode="_-* #,##0.0000_-;\-* #,##0.0000_-;_-* &quot;-&quot;????_-;_-@_-"/>
    <numFmt numFmtId="176" formatCode="_-* #,##0_-;\-* #,##0_-;_-* &quot;-&quot;??_-;_-@_-"/>
    <numFmt numFmtId="177" formatCode="0.0"/>
    <numFmt numFmtId="178" formatCode="0.0000%"/>
    <numFmt numFmtId="179" formatCode="_-* #,##0.0000000000000000000_-;\-* #,##0.0000000000000000000_-;_-* &quot;-&quot;??_-;_-@_-"/>
    <numFmt numFmtId="180" formatCode="0.000%"/>
    <numFmt numFmtId="181" formatCode="0.0000000000"/>
    <numFmt numFmtId="182" formatCode="0.00000000"/>
    <numFmt numFmtId="183" formatCode="_-* #,##0.0000000_-;\-* #,##0.0000000_-;_-* &quot;-&quot;??_-;_-@_-"/>
    <numFmt numFmtId="184" formatCode="_(* #,##0.000_);_(* \(#,##0.000\);_(* &quot;-&quot;??_);_(@_)"/>
    <numFmt numFmtId="185" formatCode="0.00000000000"/>
    <numFmt numFmtId="186" formatCode="_-* #,##0.0000000000_-;\-* #,##0.0000000000_-;_-* &quot;-&quot;??_-;_-@_-"/>
    <numFmt numFmtId="187" formatCode="_-* #,##0.000000_-;\-* #,##0.000000_-;_-* &quot;-&quot;??_-;_-@_-"/>
    <numFmt numFmtId="188" formatCode="0.00000000000000"/>
    <numFmt numFmtId="189" formatCode="0.000000000000000"/>
    <numFmt numFmtId="190" formatCode="_(* #,##0.00000_);_(* \(#,##0.00000\);_(* &quot;-&quot;??_);_(@_)"/>
    <numFmt numFmtId="191" formatCode="_-* #,##0.000_-;\-* #,##0.000_-;_-* &quot;-&quot;???_-;_-@_-"/>
    <numFmt numFmtId="192" formatCode="_-* #,##0.00000000_-;\-* #,##0.00000000_-;_-* &quot;-&quot;???_-;_-@_-"/>
    <numFmt numFmtId="193" formatCode="_(* #,##0.0000_);_(* \(#,##0.0000\);_(* &quot;-&quot;??_);_(@_)"/>
    <numFmt numFmtId="194" formatCode="0.0000000000000000000"/>
    <numFmt numFmtId="195" formatCode="_(* #,##0_);_(* \(#,##0\);_(* &quot;-&quot;??_);_(@_)"/>
  </numFmts>
  <fonts count="25" x14ac:knownFonts="1">
    <font>
      <sz val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1"/>
      <color rgb="FFC00000"/>
      <name val="Verdana"/>
      <family val="2"/>
    </font>
    <font>
      <sz val="11"/>
      <color rgb="FFC00000"/>
      <name val="Arial"/>
      <family val="2"/>
    </font>
    <font>
      <b/>
      <sz val="12"/>
      <name val="Verdana"/>
      <family val="2"/>
    </font>
    <font>
      <u/>
      <sz val="8"/>
      <color theme="10"/>
      <name val="Arial"/>
      <family val="2"/>
    </font>
    <font>
      <b/>
      <sz val="14"/>
      <name val="Verdana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color rgb="FFFF0000"/>
      <name val="Verdana"/>
      <family val="2"/>
    </font>
    <font>
      <sz val="8"/>
      <color theme="0" tint="-0.14999847407452621"/>
      <name val="Verdana"/>
      <family val="2"/>
    </font>
    <font>
      <sz val="8"/>
      <color theme="0" tint="-0.249977111117893"/>
      <name val="Verdana"/>
      <family val="2"/>
    </font>
    <font>
      <sz val="8"/>
      <color rgb="FFFF0000"/>
      <name val="Verdana"/>
      <family val="2"/>
    </font>
    <font>
      <b/>
      <sz val="10"/>
      <color theme="0"/>
      <name val="Verdana"/>
      <family val="2"/>
    </font>
    <font>
      <u/>
      <sz val="20"/>
      <color theme="10"/>
      <name val="Arial"/>
      <family val="2"/>
    </font>
    <font>
      <sz val="20"/>
      <name val="Arial"/>
      <family val="2"/>
    </font>
    <font>
      <b/>
      <sz val="8"/>
      <color rgb="FFC00000"/>
      <name val="Verdana"/>
      <family val="2"/>
    </font>
    <font>
      <b/>
      <sz val="8"/>
      <color rgb="FFFFC000"/>
      <name val="Verdana"/>
      <family val="2"/>
    </font>
    <font>
      <b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A47"/>
        <bgColor indexed="64"/>
      </patternFill>
    </fill>
    <fill>
      <patternFill patternType="solid">
        <fgColor rgb="FF3FCD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B3EBFF"/>
        <bgColor indexed="64"/>
      </patternFill>
    </fill>
    <fill>
      <patternFill patternType="solid">
        <fgColor rgb="FFFF8F8F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2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2" fillId="2" borderId="0" xfId="2" applyFont="1" applyFill="1" applyAlignment="1">
      <alignment horizontal="center"/>
    </xf>
    <xf numFmtId="0" fontId="2" fillId="2" borderId="0" xfId="2" applyFont="1" applyFill="1"/>
    <xf numFmtId="0" fontId="2" fillId="2" borderId="0" xfId="2" applyFont="1" applyFill="1" applyAlignment="1">
      <alignment horizontal="right"/>
    </xf>
    <xf numFmtId="0" fontId="1" fillId="2" borderId="0" xfId="2" applyFill="1"/>
    <xf numFmtId="43" fontId="2" fillId="0" borderId="0" xfId="3" applyFont="1"/>
    <xf numFmtId="165" fontId="2" fillId="0" borderId="0" xfId="3" applyNumberFormat="1" applyFont="1"/>
    <xf numFmtId="0" fontId="0" fillId="2" borderId="0" xfId="0" applyFill="1" applyBorder="1" applyAlignment="1"/>
    <xf numFmtId="0" fontId="1" fillId="0" borderId="0" xfId="2"/>
    <xf numFmtId="0" fontId="0" fillId="2" borderId="0" xfId="0" applyFill="1" applyBorder="1" applyAlignment="1">
      <alignment horizontal="center" vertical="center"/>
    </xf>
    <xf numFmtId="166" fontId="4" fillId="0" borderId="0" xfId="2" applyNumberFormat="1" applyFont="1" applyAlignment="1">
      <alignment horizontal="center" vertical="center"/>
    </xf>
    <xf numFmtId="43" fontId="2" fillId="2" borderId="0" xfId="3" applyFont="1" applyFill="1"/>
    <xf numFmtId="165" fontId="2" fillId="2" borderId="0" xfId="3" applyNumberFormat="1" applyFont="1" applyFill="1"/>
    <xf numFmtId="0" fontId="2" fillId="0" borderId="0" xfId="2" applyFont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166" fontId="3" fillId="4" borderId="3" xfId="2" applyNumberFormat="1" applyFont="1" applyFill="1" applyBorder="1" applyAlignment="1">
      <alignment horizontal="center" vertical="center"/>
    </xf>
    <xf numFmtId="166" fontId="3" fillId="2" borderId="0" xfId="2" applyNumberFormat="1" applyFont="1" applyFill="1" applyBorder="1" applyAlignment="1">
      <alignment horizontal="center" vertical="center"/>
    </xf>
    <xf numFmtId="166" fontId="3" fillId="2" borderId="0" xfId="2" applyNumberFormat="1" applyFont="1" applyFill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43" fontId="2" fillId="0" borderId="0" xfId="3" applyFont="1" applyAlignment="1">
      <alignment horizontal="center" vertical="center"/>
    </xf>
    <xf numFmtId="0" fontId="1" fillId="0" borderId="0" xfId="2" applyAlignment="1">
      <alignment horizontal="center" vertical="center"/>
    </xf>
    <xf numFmtId="168" fontId="2" fillId="0" borderId="0" xfId="2" applyNumberFormat="1" applyFont="1" applyAlignment="1">
      <alignment horizontal="center" vertical="center"/>
    </xf>
    <xf numFmtId="165" fontId="2" fillId="0" borderId="0" xfId="3" applyNumberFormat="1" applyFont="1" applyAlignment="1">
      <alignment horizontal="center" vertical="center"/>
    </xf>
    <xf numFmtId="167" fontId="2" fillId="2" borderId="0" xfId="2" applyNumberFormat="1" applyFont="1" applyFill="1" applyAlignment="1">
      <alignment horizontal="center"/>
    </xf>
    <xf numFmtId="167" fontId="2" fillId="2" borderId="0" xfId="2" applyNumberFormat="1" applyFont="1" applyFill="1" applyAlignment="1">
      <alignment horizontal="center" vertical="center"/>
    </xf>
    <xf numFmtId="169" fontId="4" fillId="0" borderId="0" xfId="2" applyNumberFormat="1" applyFont="1" applyBorder="1" applyAlignment="1">
      <alignment horizontal="righ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170" fontId="4" fillId="0" borderId="0" xfId="2" applyNumberFormat="1" applyFont="1" applyAlignment="1">
      <alignment horizontal="center"/>
    </xf>
    <xf numFmtId="43" fontId="4" fillId="0" borderId="0" xfId="3" applyFont="1" applyAlignment="1">
      <alignment horizontal="center"/>
    </xf>
    <xf numFmtId="168" fontId="2" fillId="0" borderId="0" xfId="2" applyNumberFormat="1" applyFont="1" applyAlignment="1">
      <alignment horizontal="center"/>
    </xf>
    <xf numFmtId="168" fontId="2" fillId="0" borderId="0" xfId="2" applyNumberFormat="1" applyFont="1"/>
    <xf numFmtId="165" fontId="4" fillId="0" borderId="0" xfId="3" applyNumberFormat="1" applyFont="1" applyAlignment="1">
      <alignment horizontal="center"/>
    </xf>
    <xf numFmtId="0" fontId="4" fillId="6" borderId="6" xfId="2" applyFont="1" applyFill="1" applyBorder="1" applyAlignment="1">
      <alignment horizontal="center" vertical="center"/>
    </xf>
    <xf numFmtId="169" fontId="2" fillId="0" borderId="0" xfId="2" applyNumberFormat="1" applyFont="1" applyBorder="1" applyAlignment="1">
      <alignment horizontal="right" vertical="center"/>
    </xf>
    <xf numFmtId="43" fontId="2" fillId="0" borderId="0" xfId="3" applyFont="1" applyAlignment="1">
      <alignment horizontal="center"/>
    </xf>
    <xf numFmtId="165" fontId="2" fillId="0" borderId="0" xfId="3" applyNumberFormat="1" applyFont="1" applyAlignment="1">
      <alignment horizontal="center"/>
    </xf>
    <xf numFmtId="171" fontId="2" fillId="0" borderId="0" xfId="2" applyNumberFormat="1" applyFont="1"/>
    <xf numFmtId="170" fontId="2" fillId="0" borderId="0" xfId="2" applyNumberFormat="1" applyFont="1" applyAlignment="1">
      <alignment horizontal="center"/>
    </xf>
    <xf numFmtId="173" fontId="2" fillId="2" borderId="0" xfId="2" applyNumberFormat="1" applyFont="1" applyFill="1" applyAlignment="1">
      <alignment horizontal="right"/>
    </xf>
    <xf numFmtId="170" fontId="2" fillId="2" borderId="0" xfId="2" applyNumberFormat="1" applyFont="1" applyFill="1" applyAlignment="1">
      <alignment horizontal="right"/>
    </xf>
    <xf numFmtId="167" fontId="2" fillId="2" borderId="0" xfId="3" applyNumberFormat="1" applyFont="1" applyFill="1" applyAlignment="1">
      <alignment horizontal="right"/>
    </xf>
    <xf numFmtId="43" fontId="2" fillId="2" borderId="0" xfId="2" applyNumberFormat="1" applyFont="1" applyFill="1"/>
    <xf numFmtId="43" fontId="2" fillId="2" borderId="0" xfId="2" applyNumberFormat="1" applyFont="1" applyFill="1" applyAlignment="1">
      <alignment horizontal="center" vertical="center"/>
    </xf>
    <xf numFmtId="166" fontId="4" fillId="0" borderId="0" xfId="2" applyNumberFormat="1" applyFont="1" applyAlignment="1">
      <alignment horizontal="center"/>
    </xf>
    <xf numFmtId="167" fontId="4" fillId="9" borderId="1" xfId="2" applyNumberFormat="1" applyFont="1" applyFill="1" applyBorder="1" applyAlignment="1">
      <alignment horizontal="center" vertical="center"/>
    </xf>
    <xf numFmtId="175" fontId="2" fillId="2" borderId="0" xfId="2" applyNumberFormat="1" applyFont="1" applyFill="1"/>
    <xf numFmtId="167" fontId="4" fillId="0" borderId="0" xfId="3" applyNumberFormat="1" applyFont="1" applyAlignment="1">
      <alignment horizontal="right"/>
    </xf>
    <xf numFmtId="172" fontId="2" fillId="2" borderId="0" xfId="3" applyNumberFormat="1" applyFont="1" applyFill="1" applyBorder="1" applyAlignment="1">
      <alignment horizontal="right" vertical="center"/>
    </xf>
    <xf numFmtId="169" fontId="2" fillId="0" borderId="0" xfId="2" applyNumberFormat="1" applyFont="1" applyAlignment="1">
      <alignment horizontal="center"/>
    </xf>
    <xf numFmtId="169" fontId="2" fillId="0" borderId="0" xfId="2" applyNumberFormat="1" applyFont="1" applyAlignment="1">
      <alignment horizontal="right"/>
    </xf>
    <xf numFmtId="169" fontId="2" fillId="0" borderId="0" xfId="2" applyNumberFormat="1" applyFont="1"/>
    <xf numFmtId="169" fontId="4" fillId="0" borderId="0" xfId="2" applyNumberFormat="1" applyFont="1" applyAlignment="1">
      <alignment horizontal="center"/>
    </xf>
    <xf numFmtId="0" fontId="4" fillId="6" borderId="8" xfId="2" applyFont="1" applyFill="1" applyBorder="1" applyAlignment="1">
      <alignment horizontal="center" vertical="center"/>
    </xf>
    <xf numFmtId="10" fontId="2" fillId="0" borderId="0" xfId="2" applyNumberFormat="1" applyFont="1"/>
    <xf numFmtId="0" fontId="4" fillId="6" borderId="11" xfId="2" applyFont="1" applyFill="1" applyBorder="1" applyAlignment="1">
      <alignment horizontal="center" vertical="center"/>
    </xf>
    <xf numFmtId="167" fontId="2" fillId="0" borderId="0" xfId="2" applyNumberFormat="1" applyFont="1" applyAlignment="1">
      <alignment horizontal="center"/>
    </xf>
    <xf numFmtId="167" fontId="4" fillId="2" borderId="0" xfId="3" applyNumberFormat="1" applyFont="1" applyFill="1" applyAlignment="1">
      <alignment horizontal="right"/>
    </xf>
    <xf numFmtId="167" fontId="2" fillId="2" borderId="0" xfId="2" applyNumberFormat="1" applyFont="1" applyFill="1"/>
    <xf numFmtId="167" fontId="2" fillId="0" borderId="0" xfId="3" applyNumberFormat="1" applyFont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right"/>
    </xf>
    <xf numFmtId="172" fontId="2" fillId="2" borderId="0" xfId="3" applyNumberFormat="1" applyFont="1" applyFill="1" applyAlignment="1">
      <alignment horizontal="right"/>
    </xf>
    <xf numFmtId="167" fontId="4" fillId="2" borderId="0" xfId="3" applyNumberFormat="1" applyFont="1" applyFill="1" applyAlignment="1">
      <alignment horizontal="center" vertical="center"/>
    </xf>
    <xf numFmtId="176" fontId="4" fillId="0" borderId="0" xfId="3" applyNumberFormat="1" applyFont="1" applyAlignment="1">
      <alignment horizontal="right"/>
    </xf>
    <xf numFmtId="174" fontId="2" fillId="2" borderId="0" xfId="3" applyNumberFormat="1" applyFont="1" applyFill="1" applyAlignment="1">
      <alignment horizontal="right"/>
    </xf>
    <xf numFmtId="167" fontId="2" fillId="2" borderId="0" xfId="3" applyNumberFormat="1" applyFont="1" applyFill="1" applyAlignment="1">
      <alignment vertical="center"/>
    </xf>
    <xf numFmtId="0" fontId="4" fillId="0" borderId="0" xfId="2" applyFont="1" applyAlignment="1">
      <alignment horizontal="right"/>
    </xf>
    <xf numFmtId="167" fontId="2" fillId="2" borderId="0" xfId="3" applyNumberFormat="1" applyFont="1" applyFill="1" applyAlignment="1">
      <alignment horizontal="center" vertical="center"/>
    </xf>
    <xf numFmtId="177" fontId="2" fillId="0" borderId="0" xfId="2" applyNumberFormat="1" applyFont="1"/>
    <xf numFmtId="167" fontId="2" fillId="0" borderId="0" xfId="3" applyNumberFormat="1" applyFont="1" applyAlignment="1">
      <alignment horizontal="center" vertical="center"/>
    </xf>
    <xf numFmtId="174" fontId="2" fillId="0" borderId="0" xfId="3" applyNumberFormat="1" applyFont="1" applyAlignment="1">
      <alignment horizontal="right"/>
    </xf>
    <xf numFmtId="167" fontId="2" fillId="0" borderId="0" xfId="3" applyNumberFormat="1" applyFont="1" applyAlignment="1">
      <alignment vertical="center"/>
    </xf>
    <xf numFmtId="167" fontId="2" fillId="0" borderId="0" xfId="2" applyNumberFormat="1" applyFont="1"/>
    <xf numFmtId="175" fontId="2" fillId="0" borderId="0" xfId="2" applyNumberFormat="1" applyFont="1"/>
    <xf numFmtId="0" fontId="7" fillId="0" borderId="0" xfId="2" applyFont="1" applyAlignment="1">
      <alignment horizontal="center"/>
    </xf>
    <xf numFmtId="178" fontId="2" fillId="0" borderId="0" xfId="3" applyNumberFormat="1" applyFont="1" applyAlignment="1">
      <alignment horizontal="right"/>
    </xf>
    <xf numFmtId="173" fontId="2" fillId="0" borderId="0" xfId="2" applyNumberFormat="1" applyFont="1" applyAlignment="1">
      <alignment horizontal="center"/>
    </xf>
    <xf numFmtId="179" fontId="2" fillId="0" borderId="0" xfId="3" applyNumberFormat="1" applyFont="1" applyAlignment="1">
      <alignment horizontal="right"/>
    </xf>
    <xf numFmtId="174" fontId="2" fillId="0" borderId="0" xfId="2" applyNumberFormat="1" applyFont="1" applyAlignment="1">
      <alignment horizontal="center"/>
    </xf>
    <xf numFmtId="173" fontId="2" fillId="0" borderId="0" xfId="2" applyNumberFormat="1" applyFont="1"/>
    <xf numFmtId="172" fontId="2" fillId="0" borderId="0" xfId="2" applyNumberFormat="1" applyFont="1" applyAlignment="1">
      <alignment horizontal="center"/>
    </xf>
    <xf numFmtId="172" fontId="2" fillId="0" borderId="0" xfId="2" applyNumberFormat="1" applyFont="1"/>
    <xf numFmtId="180" fontId="2" fillId="0" borderId="0" xfId="2" applyNumberFormat="1" applyFont="1"/>
    <xf numFmtId="0" fontId="2" fillId="0" borderId="16" xfId="2" applyFont="1" applyBorder="1" applyAlignment="1">
      <alignment horizontal="center"/>
    </xf>
    <xf numFmtId="0" fontId="2" fillId="0" borderId="0" xfId="2" applyFont="1" applyAlignment="1">
      <alignment horizontal="right"/>
    </xf>
    <xf numFmtId="170" fontId="4" fillId="0" borderId="16" xfId="2" applyNumberFormat="1" applyFont="1" applyBorder="1"/>
    <xf numFmtId="170" fontId="4" fillId="0" borderId="0" xfId="2" applyNumberFormat="1" applyFont="1"/>
    <xf numFmtId="170" fontId="2" fillId="0" borderId="0" xfId="2" applyNumberFormat="1" applyFont="1"/>
    <xf numFmtId="170" fontId="2" fillId="0" borderId="16" xfId="2" applyNumberFormat="1" applyFont="1" applyBorder="1"/>
    <xf numFmtId="10" fontId="2" fillId="0" borderId="0" xfId="2" applyNumberFormat="1" applyFont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/>
    <xf numFmtId="0" fontId="2" fillId="2" borderId="0" xfId="2" applyFont="1" applyFill="1" applyBorder="1" applyAlignment="1">
      <alignment horizontal="right"/>
    </xf>
    <xf numFmtId="0" fontId="4" fillId="2" borderId="0" xfId="2" applyFont="1" applyFill="1" applyBorder="1" applyAlignment="1">
      <alignment horizontal="center" vertical="center"/>
    </xf>
    <xf numFmtId="167" fontId="2" fillId="2" borderId="0" xfId="2" applyNumberFormat="1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right"/>
    </xf>
    <xf numFmtId="167" fontId="2" fillId="4" borderId="0" xfId="3" applyNumberFormat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wrapText="1"/>
    </xf>
    <xf numFmtId="167" fontId="2" fillId="0" borderId="0" xfId="3" applyNumberFormat="1" applyFont="1" applyAlignment="1">
      <alignment horizontal="center"/>
    </xf>
    <xf numFmtId="183" fontId="2" fillId="2" borderId="0" xfId="3" applyNumberFormat="1" applyFont="1" applyFill="1" applyAlignment="1">
      <alignment horizontal="right"/>
    </xf>
    <xf numFmtId="0" fontId="4" fillId="4" borderId="2" xfId="2" applyFont="1" applyFill="1" applyBorder="1" applyAlignment="1">
      <alignment horizontal="center" vertical="center"/>
    </xf>
    <xf numFmtId="167" fontId="4" fillId="4" borderId="3" xfId="3" applyNumberFormat="1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/>
    </xf>
    <xf numFmtId="0" fontId="4" fillId="4" borderId="12" xfId="2" applyFont="1" applyFill="1" applyBorder="1" applyAlignment="1">
      <alignment horizontal="center" vertical="center"/>
    </xf>
    <xf numFmtId="167" fontId="4" fillId="4" borderId="9" xfId="3" applyNumberFormat="1" applyFont="1" applyFill="1" applyBorder="1" applyAlignment="1">
      <alignment horizontal="center" vertical="center"/>
    </xf>
    <xf numFmtId="1" fontId="4" fillId="4" borderId="6" xfId="2" applyNumberFormat="1" applyFont="1" applyFill="1" applyBorder="1" applyAlignment="1">
      <alignment horizontal="center"/>
    </xf>
    <xf numFmtId="1" fontId="4" fillId="4" borderId="7" xfId="2" applyNumberFormat="1" applyFont="1" applyFill="1" applyBorder="1" applyAlignment="1">
      <alignment horizontal="center"/>
    </xf>
    <xf numFmtId="1" fontId="4" fillId="4" borderId="14" xfId="2" applyNumberFormat="1" applyFont="1" applyFill="1" applyBorder="1" applyAlignment="1">
      <alignment horizontal="center"/>
    </xf>
    <xf numFmtId="172" fontId="4" fillId="4" borderId="4" xfId="2" applyNumberFormat="1" applyFont="1" applyFill="1" applyBorder="1" applyAlignment="1">
      <alignment vertical="center"/>
    </xf>
    <xf numFmtId="172" fontId="4" fillId="13" borderId="4" xfId="2" applyNumberFormat="1" applyFont="1" applyFill="1" applyBorder="1" applyAlignment="1">
      <alignment vertical="center"/>
    </xf>
    <xf numFmtId="0" fontId="4" fillId="4" borderId="1" xfId="2" applyFont="1" applyFill="1" applyBorder="1" applyAlignment="1">
      <alignment horizontal="center" vertical="center"/>
    </xf>
    <xf numFmtId="173" fontId="12" fillId="4" borderId="0" xfId="2" applyNumberFormat="1" applyFont="1" applyFill="1" applyAlignment="1">
      <alignment horizontal="right" vertical="center"/>
    </xf>
    <xf numFmtId="0" fontId="4" fillId="6" borderId="7" xfId="2" applyFont="1" applyFill="1" applyBorder="1" applyAlignment="1">
      <alignment horizontal="center" vertical="center"/>
    </xf>
    <xf numFmtId="0" fontId="4" fillId="6" borderId="14" xfId="2" applyFont="1" applyFill="1" applyBorder="1" applyAlignment="1">
      <alignment horizontal="center" vertical="center"/>
    </xf>
    <xf numFmtId="172" fontId="4" fillId="2" borderId="0" xfId="3" applyNumberFormat="1" applyFont="1" applyFill="1" applyAlignment="1">
      <alignment horizontal="right"/>
    </xf>
    <xf numFmtId="174" fontId="2" fillId="2" borderId="0" xfId="2" applyNumberFormat="1" applyFont="1" applyFill="1" applyAlignment="1">
      <alignment horizontal="center"/>
    </xf>
    <xf numFmtId="176" fontId="2" fillId="2" borderId="0" xfId="2" applyNumberFormat="1" applyFont="1" applyFill="1" applyAlignment="1">
      <alignment horizontal="center"/>
    </xf>
    <xf numFmtId="172" fontId="4" fillId="4" borderId="2" xfId="3" applyNumberFormat="1" applyFont="1" applyFill="1" applyBorder="1" applyAlignment="1">
      <alignment horizontal="right" vertical="center"/>
    </xf>
    <xf numFmtId="167" fontId="2" fillId="10" borderId="5" xfId="3" applyNumberFormat="1" applyFont="1" applyFill="1" applyBorder="1" applyAlignment="1">
      <alignment horizontal="center" vertical="center"/>
    </xf>
    <xf numFmtId="0" fontId="4" fillId="4" borderId="7" xfId="2" applyFont="1" applyFill="1" applyBorder="1" applyAlignment="1">
      <alignment horizontal="center" vertical="center"/>
    </xf>
    <xf numFmtId="167" fontId="2" fillId="4" borderId="5" xfId="3" applyNumberFormat="1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/>
    </xf>
    <xf numFmtId="166" fontId="3" fillId="4" borderId="2" xfId="2" applyNumberFormat="1" applyFont="1" applyFill="1" applyBorder="1" applyAlignment="1">
      <alignment horizontal="center" vertical="center"/>
    </xf>
    <xf numFmtId="0" fontId="3" fillId="7" borderId="1" xfId="2" applyFont="1" applyFill="1" applyBorder="1" applyAlignment="1">
      <alignment horizontal="center" vertical="center" wrapText="1"/>
    </xf>
    <xf numFmtId="0" fontId="3" fillId="8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/>
    </xf>
    <xf numFmtId="170" fontId="4" fillId="0" borderId="0" xfId="2" applyNumberFormat="1" applyFont="1" applyBorder="1"/>
    <xf numFmtId="170" fontId="2" fillId="0" borderId="0" xfId="2" applyNumberFormat="1" applyFont="1" applyBorder="1"/>
    <xf numFmtId="0" fontId="2" fillId="0" borderId="0" xfId="2" applyFont="1" applyFill="1" applyBorder="1"/>
    <xf numFmtId="0" fontId="2" fillId="0" borderId="0" xfId="2" applyFont="1" applyBorder="1"/>
    <xf numFmtId="0" fontId="4" fillId="0" borderId="0" xfId="2" applyFont="1" applyBorder="1"/>
    <xf numFmtId="43" fontId="2" fillId="0" borderId="0" xfId="3" applyFont="1" applyBorder="1"/>
    <xf numFmtId="165" fontId="2" fillId="0" borderId="0" xfId="3" applyNumberFormat="1" applyFont="1" applyBorder="1"/>
    <xf numFmtId="167" fontId="2" fillId="0" borderId="0" xfId="3" applyNumberFormat="1" applyFont="1" applyBorder="1" applyAlignment="1">
      <alignment horizontal="right"/>
    </xf>
    <xf numFmtId="172" fontId="2" fillId="0" borderId="0" xfId="2" applyNumberFormat="1" applyFont="1" applyBorder="1"/>
    <xf numFmtId="43" fontId="4" fillId="0" borderId="0" xfId="3" applyFont="1" applyBorder="1" applyAlignment="1">
      <alignment horizontal="center"/>
    </xf>
    <xf numFmtId="165" fontId="4" fillId="0" borderId="0" xfId="3" applyNumberFormat="1" applyFont="1" applyBorder="1" applyAlignment="1">
      <alignment horizontal="center"/>
    </xf>
    <xf numFmtId="172" fontId="14" fillId="2" borderId="0" xfId="3" applyNumberFormat="1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 wrapText="1"/>
    </xf>
    <xf numFmtId="0" fontId="4" fillId="6" borderId="15" xfId="2" applyFont="1" applyFill="1" applyBorder="1" applyAlignment="1">
      <alignment horizontal="center" vertical="center"/>
    </xf>
    <xf numFmtId="167" fontId="4" fillId="4" borderId="12" xfId="3" applyNumberFormat="1" applyFont="1" applyFill="1" applyBorder="1" applyAlignment="1">
      <alignment horizontal="center" vertical="center"/>
    </xf>
    <xf numFmtId="167" fontId="2" fillId="11" borderId="0" xfId="3" applyNumberFormat="1" applyFont="1" applyFill="1" applyBorder="1" applyAlignment="1">
      <alignment horizontal="center" vertical="center"/>
    </xf>
    <xf numFmtId="167" fontId="2" fillId="11" borderId="9" xfId="3" applyNumberFormat="1" applyFont="1" applyFill="1" applyBorder="1" applyAlignment="1">
      <alignment horizontal="center" vertical="center"/>
    </xf>
    <xf numFmtId="167" fontId="4" fillId="4" borderId="2" xfId="3" applyNumberFormat="1" applyFont="1" applyFill="1" applyBorder="1" applyAlignment="1">
      <alignment horizontal="center" vertical="center"/>
    </xf>
    <xf numFmtId="167" fontId="4" fillId="4" borderId="13" xfId="3" applyNumberFormat="1" applyFont="1" applyFill="1" applyBorder="1" applyAlignment="1">
      <alignment horizontal="center" vertical="center"/>
    </xf>
    <xf numFmtId="1" fontId="4" fillId="4" borderId="15" xfId="2" applyNumberFormat="1" applyFont="1" applyFill="1" applyBorder="1" applyAlignment="1">
      <alignment horizontal="center"/>
    </xf>
    <xf numFmtId="170" fontId="2" fillId="4" borderId="2" xfId="2" applyNumberFormat="1" applyFont="1" applyFill="1" applyBorder="1" applyAlignment="1">
      <alignment horizontal="right"/>
    </xf>
    <xf numFmtId="178" fontId="2" fillId="4" borderId="5" xfId="2" applyNumberFormat="1" applyFont="1" applyFill="1" applyBorder="1" applyAlignment="1">
      <alignment horizontal="center"/>
    </xf>
    <xf numFmtId="178" fontId="2" fillId="4" borderId="10" xfId="2" applyNumberFormat="1" applyFont="1" applyFill="1" applyBorder="1" applyAlignment="1">
      <alignment horizontal="center"/>
    </xf>
    <xf numFmtId="178" fontId="2" fillId="4" borderId="13" xfId="2" applyNumberFormat="1" applyFont="1" applyFill="1" applyBorder="1" applyAlignment="1">
      <alignment horizontal="center"/>
    </xf>
    <xf numFmtId="167" fontId="2" fillId="4" borderId="0" xfId="3" applyNumberFormat="1" applyFont="1" applyFill="1" applyBorder="1" applyAlignment="1">
      <alignment horizontal="right" vertical="center"/>
    </xf>
    <xf numFmtId="167" fontId="2" fillId="4" borderId="9" xfId="3" applyNumberFormat="1" applyFont="1" applyFill="1" applyBorder="1" applyAlignment="1">
      <alignment horizontal="right" vertical="center"/>
    </xf>
    <xf numFmtId="167" fontId="2" fillId="4" borderId="12" xfId="3" applyNumberFormat="1" applyFont="1" applyFill="1" applyBorder="1" applyAlignment="1">
      <alignment horizontal="right" vertical="center"/>
    </xf>
    <xf numFmtId="0" fontId="3" fillId="4" borderId="4" xfId="2" applyFont="1" applyFill="1" applyBorder="1" applyAlignment="1">
      <alignment horizontal="center" vertical="center" wrapText="1"/>
    </xf>
    <xf numFmtId="178" fontId="2" fillId="4" borderId="2" xfId="2" applyNumberFormat="1" applyFont="1" applyFill="1" applyBorder="1" applyAlignment="1">
      <alignment horizontal="center"/>
    </xf>
    <xf numFmtId="178" fontId="2" fillId="4" borderId="9" xfId="2" applyNumberFormat="1" applyFont="1" applyFill="1" applyBorder="1" applyAlignment="1">
      <alignment horizontal="center"/>
    </xf>
    <xf numFmtId="178" fontId="2" fillId="4" borderId="12" xfId="2" applyNumberFormat="1" applyFont="1" applyFill="1" applyBorder="1" applyAlignment="1">
      <alignment horizontal="center"/>
    </xf>
    <xf numFmtId="180" fontId="12" fillId="4" borderId="0" xfId="2" applyNumberFormat="1" applyFont="1" applyFill="1" applyBorder="1" applyAlignment="1">
      <alignment horizontal="center" vertical="center"/>
    </xf>
    <xf numFmtId="1" fontId="4" fillId="4" borderId="13" xfId="2" applyNumberFormat="1" applyFont="1" applyFill="1" applyBorder="1" applyAlignment="1">
      <alignment horizontal="center"/>
    </xf>
    <xf numFmtId="1" fontId="4" fillId="4" borderId="5" xfId="2" applyNumberFormat="1" applyFont="1" applyFill="1" applyBorder="1" applyAlignment="1">
      <alignment horizontal="center"/>
    </xf>
    <xf numFmtId="1" fontId="4" fillId="4" borderId="10" xfId="2" applyNumberFormat="1" applyFont="1" applyFill="1" applyBorder="1" applyAlignment="1">
      <alignment horizontal="center"/>
    </xf>
    <xf numFmtId="0" fontId="15" fillId="4" borderId="7" xfId="2" quotePrefix="1" applyFont="1" applyFill="1" applyBorder="1" applyAlignment="1">
      <alignment horizontal="center" vertical="center" wrapText="1"/>
    </xf>
    <xf numFmtId="170" fontId="15" fillId="4" borderId="5" xfId="2" applyNumberFormat="1" applyFont="1" applyFill="1" applyBorder="1" applyAlignment="1">
      <alignment horizontal="center" vertical="center"/>
    </xf>
    <xf numFmtId="0" fontId="15" fillId="4" borderId="0" xfId="2" quotePrefix="1" applyFont="1" applyFill="1" applyBorder="1" applyAlignment="1">
      <alignment horizontal="center" vertical="center" wrapText="1"/>
    </xf>
    <xf numFmtId="173" fontId="2" fillId="4" borderId="2" xfId="2" applyNumberFormat="1" applyFont="1" applyFill="1" applyBorder="1" applyAlignment="1">
      <alignment horizontal="right"/>
    </xf>
    <xf numFmtId="173" fontId="2" fillId="4" borderId="12" xfId="3" applyNumberFormat="1" applyFont="1" applyFill="1" applyBorder="1" applyAlignment="1">
      <alignment horizontal="right"/>
    </xf>
    <xf numFmtId="173" fontId="2" fillId="4" borderId="0" xfId="3" applyNumberFormat="1" applyFont="1" applyFill="1" applyBorder="1" applyAlignment="1">
      <alignment horizontal="right"/>
    </xf>
    <xf numFmtId="173" fontId="2" fillId="4" borderId="9" xfId="3" applyNumberFormat="1" applyFont="1" applyFill="1" applyBorder="1" applyAlignment="1">
      <alignment horizontal="right"/>
    </xf>
    <xf numFmtId="173" fontId="12" fillId="4" borderId="0" xfId="2" applyNumberFormat="1" applyFont="1" applyFill="1" applyAlignment="1">
      <alignment vertical="center"/>
    </xf>
    <xf numFmtId="184" fontId="19" fillId="12" borderId="1" xfId="1" applyNumberFormat="1" applyFont="1" applyFill="1" applyBorder="1" applyAlignment="1">
      <alignment horizontal="center" vertical="center"/>
    </xf>
    <xf numFmtId="181" fontId="14" fillId="0" borderId="0" xfId="2" applyNumberFormat="1" applyFont="1" applyAlignment="1">
      <alignment horizontal="center" vertical="center"/>
    </xf>
    <xf numFmtId="167" fontId="13" fillId="2" borderId="0" xfId="3" applyNumberFormat="1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right" vertical="center" wrapText="1"/>
    </xf>
    <xf numFmtId="43" fontId="4" fillId="0" borderId="0" xfId="2" applyNumberFormat="1" applyFont="1" applyAlignment="1">
      <alignment horizontal="right"/>
    </xf>
    <xf numFmtId="182" fontId="20" fillId="2" borderId="0" xfId="3" applyNumberFormat="1" applyFont="1" applyFill="1" applyBorder="1" applyAlignment="1">
      <alignment horizontal="center" vertical="center"/>
    </xf>
    <xf numFmtId="182" fontId="13" fillId="2" borderId="0" xfId="3" applyNumberFormat="1" applyFont="1" applyFill="1" applyBorder="1" applyAlignment="1">
      <alignment horizontal="center" vertical="center"/>
    </xf>
    <xf numFmtId="178" fontId="2" fillId="2" borderId="0" xfId="3" applyNumberFormat="1" applyFont="1" applyFill="1" applyAlignment="1">
      <alignment horizontal="right"/>
    </xf>
    <xf numFmtId="171" fontId="2" fillId="2" borderId="0" xfId="3" applyNumberFormat="1" applyFont="1" applyFill="1" applyAlignment="1">
      <alignment horizontal="right"/>
    </xf>
    <xf numFmtId="169" fontId="2" fillId="2" borderId="0" xfId="3" applyNumberFormat="1" applyFont="1" applyFill="1" applyAlignment="1">
      <alignment horizontal="center"/>
    </xf>
    <xf numFmtId="167" fontId="4" fillId="0" borderId="0" xfId="2" applyNumberFormat="1" applyFont="1" applyAlignment="1">
      <alignment vertical="center"/>
    </xf>
    <xf numFmtId="172" fontId="4" fillId="2" borderId="0" xfId="3" applyNumberFormat="1" applyFont="1" applyFill="1" applyAlignment="1">
      <alignment vertical="center"/>
    </xf>
    <xf numFmtId="185" fontId="4" fillId="2" borderId="0" xfId="3" applyNumberFormat="1" applyFont="1" applyFill="1" applyAlignment="1">
      <alignment vertical="center"/>
    </xf>
    <xf numFmtId="185" fontId="4" fillId="2" borderId="0" xfId="2" applyNumberFormat="1" applyFont="1" applyFill="1" applyBorder="1" applyAlignment="1">
      <alignment horizontal="center"/>
    </xf>
    <xf numFmtId="185" fontId="4" fillId="2" borderId="0" xfId="3" applyNumberFormat="1" applyFont="1" applyFill="1" applyAlignment="1">
      <alignment horizontal="right"/>
    </xf>
    <xf numFmtId="185" fontId="2" fillId="0" borderId="0" xfId="2" applyNumberFormat="1" applyFont="1"/>
    <xf numFmtId="186" fontId="2" fillId="2" borderId="0" xfId="3" applyNumberFormat="1" applyFont="1" applyFill="1" applyAlignment="1">
      <alignment horizontal="right"/>
    </xf>
    <xf numFmtId="10" fontId="4" fillId="0" borderId="0" xfId="2" applyNumberFormat="1" applyFont="1" applyAlignment="1">
      <alignment horizontal="center"/>
    </xf>
    <xf numFmtId="172" fontId="4" fillId="0" borderId="0" xfId="2" applyNumberFormat="1" applyFont="1" applyAlignment="1">
      <alignment horizontal="right"/>
    </xf>
    <xf numFmtId="170" fontId="4" fillId="2" borderId="0" xfId="3" applyNumberFormat="1" applyFont="1" applyFill="1" applyAlignment="1">
      <alignment horizontal="right"/>
    </xf>
    <xf numFmtId="0" fontId="11" fillId="0" borderId="0" xfId="0" applyFont="1" applyAlignment="1">
      <alignment horizontal="center" vertical="center"/>
    </xf>
    <xf numFmtId="169" fontId="0" fillId="0" borderId="0" xfId="0" applyNumberFormat="1"/>
    <xf numFmtId="170" fontId="0" fillId="0" borderId="0" xfId="0" applyNumberFormat="1" applyAlignment="1">
      <alignment horizontal="center"/>
    </xf>
    <xf numFmtId="170" fontId="11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/>
    <xf numFmtId="182" fontId="0" fillId="0" borderId="0" xfId="0" applyNumberFormat="1" applyAlignment="1">
      <alignment horizontal="center"/>
    </xf>
    <xf numFmtId="170" fontId="2" fillId="2" borderId="0" xfId="2" applyNumberFormat="1" applyFont="1" applyFill="1"/>
    <xf numFmtId="170" fontId="14" fillId="2" borderId="0" xfId="2" applyNumberFormat="1" applyFont="1" applyFill="1" applyBorder="1" applyAlignment="1">
      <alignment horizontal="center" vertical="center" wrapText="1"/>
    </xf>
    <xf numFmtId="170" fontId="3" fillId="7" borderId="1" xfId="2" applyNumberFormat="1" applyFont="1" applyFill="1" applyBorder="1" applyAlignment="1">
      <alignment horizontal="center" vertical="center" wrapText="1"/>
    </xf>
    <xf numFmtId="170" fontId="3" fillId="2" borderId="0" xfId="2" applyNumberFormat="1" applyFont="1" applyFill="1" applyBorder="1" applyAlignment="1">
      <alignment horizontal="center" vertical="center" wrapText="1"/>
    </xf>
    <xf numFmtId="170" fontId="4" fillId="4" borderId="12" xfId="3" applyNumberFormat="1" applyFont="1" applyFill="1" applyBorder="1" applyAlignment="1">
      <alignment horizontal="center" vertical="center"/>
    </xf>
    <xf numFmtId="170" fontId="2" fillId="11" borderId="0" xfId="3" applyNumberFormat="1" applyFont="1" applyFill="1" applyBorder="1" applyAlignment="1">
      <alignment horizontal="center" vertical="center"/>
    </xf>
    <xf numFmtId="170" fontId="2" fillId="4" borderId="0" xfId="3" applyNumberFormat="1" applyFont="1" applyFill="1" applyBorder="1" applyAlignment="1">
      <alignment horizontal="center" vertical="center"/>
    </xf>
    <xf numFmtId="170" fontId="2" fillId="11" borderId="9" xfId="3" applyNumberFormat="1" applyFont="1" applyFill="1" applyBorder="1" applyAlignment="1">
      <alignment horizontal="center" vertical="center"/>
    </xf>
    <xf numFmtId="170" fontId="4" fillId="4" borderId="2" xfId="3" applyNumberFormat="1" applyFont="1" applyFill="1" applyBorder="1" applyAlignment="1">
      <alignment horizontal="center" vertical="center"/>
    </xf>
    <xf numFmtId="170" fontId="14" fillId="2" borderId="0" xfId="3" applyNumberFormat="1" applyFont="1" applyFill="1" applyBorder="1" applyAlignment="1">
      <alignment horizontal="center" vertical="center"/>
    </xf>
    <xf numFmtId="170" fontId="4" fillId="2" borderId="0" xfId="2" applyNumberFormat="1" applyFont="1" applyFill="1" applyAlignment="1">
      <alignment horizontal="center"/>
    </xf>
    <xf numFmtId="170" fontId="4" fillId="0" borderId="0" xfId="2" applyNumberFormat="1" applyFont="1" applyAlignment="1">
      <alignment horizontal="right"/>
    </xf>
    <xf numFmtId="170" fontId="4" fillId="2" borderId="0" xfId="3" applyNumberFormat="1" applyFont="1" applyFill="1" applyAlignment="1">
      <alignment vertical="center"/>
    </xf>
    <xf numFmtId="170" fontId="2" fillId="2" borderId="0" xfId="3" applyNumberFormat="1" applyFont="1" applyFill="1" applyAlignment="1">
      <alignment horizontal="right"/>
    </xf>
    <xf numFmtId="170" fontId="2" fillId="2" borderId="0" xfId="2" applyNumberFormat="1" applyFont="1" applyFill="1" applyAlignment="1">
      <alignment horizontal="center"/>
    </xf>
    <xf numFmtId="187" fontId="4" fillId="0" borderId="0" xfId="3" applyNumberFormat="1" applyFont="1" applyAlignment="1">
      <alignment horizontal="center"/>
    </xf>
    <xf numFmtId="187" fontId="2" fillId="0" borderId="0" xfId="3" applyNumberFormat="1" applyFont="1" applyAlignment="1">
      <alignment horizontal="center"/>
    </xf>
    <xf numFmtId="168" fontId="2" fillId="4" borderId="12" xfId="3" applyNumberFormat="1" applyFont="1" applyFill="1" applyBorder="1" applyAlignment="1">
      <alignment horizontal="right"/>
    </xf>
    <xf numFmtId="182" fontId="0" fillId="0" borderId="0" xfId="0" applyNumberFormat="1"/>
    <xf numFmtId="188" fontId="0" fillId="0" borderId="0" xfId="0" applyNumberFormat="1"/>
    <xf numFmtId="189" fontId="0" fillId="0" borderId="0" xfId="0" applyNumberForma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0" fontId="0" fillId="0" borderId="0" xfId="0" applyNumberFormat="1"/>
    <xf numFmtId="180" fontId="0" fillId="0" borderId="0" xfId="0" applyNumberFormat="1"/>
    <xf numFmtId="182" fontId="22" fillId="4" borderId="17" xfId="0" applyNumberFormat="1" applyFont="1" applyFill="1" applyBorder="1" applyAlignment="1">
      <alignment horizontal="center"/>
    </xf>
    <xf numFmtId="170" fontId="21" fillId="4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80" fontId="11" fillId="0" borderId="0" xfId="0" applyNumberFormat="1" applyFont="1"/>
    <xf numFmtId="180" fontId="21" fillId="0" borderId="0" xfId="0" applyNumberFormat="1" applyFont="1"/>
    <xf numFmtId="0" fontId="4" fillId="0" borderId="0" xfId="2" applyFont="1" applyAlignment="1">
      <alignment horizontal="center" vertical="center"/>
    </xf>
    <xf numFmtId="178" fontId="2" fillId="4" borderId="3" xfId="2" applyNumberFormat="1" applyFont="1" applyFill="1" applyBorder="1" applyAlignment="1">
      <alignment horizontal="center"/>
    </xf>
    <xf numFmtId="173" fontId="2" fillId="4" borderId="2" xfId="3" applyNumberFormat="1" applyFont="1" applyFill="1" applyBorder="1" applyAlignment="1">
      <alignment horizontal="right"/>
    </xf>
    <xf numFmtId="167" fontId="2" fillId="4" borderId="2" xfId="3" applyNumberFormat="1" applyFont="1" applyFill="1" applyBorder="1" applyAlignment="1">
      <alignment horizontal="right" vertical="center"/>
    </xf>
    <xf numFmtId="172" fontId="4" fillId="0" borderId="0" xfId="2" applyNumberFormat="1" applyFont="1" applyFill="1" applyBorder="1" applyAlignment="1">
      <alignment vertical="center"/>
    </xf>
    <xf numFmtId="178" fontId="2" fillId="4" borderId="0" xfId="2" applyNumberFormat="1" applyFont="1" applyFill="1" applyBorder="1" applyAlignment="1">
      <alignment horizontal="center"/>
    </xf>
    <xf numFmtId="176" fontId="2" fillId="0" borderId="0" xfId="3" applyNumberFormat="1" applyFont="1" applyAlignment="1">
      <alignment horizontal="right"/>
    </xf>
    <xf numFmtId="174" fontId="2" fillId="0" borderId="0" xfId="2" applyNumberFormat="1" applyFont="1"/>
    <xf numFmtId="183" fontId="2" fillId="0" borderId="0" xfId="2" applyNumberFormat="1" applyFont="1"/>
    <xf numFmtId="166" fontId="2" fillId="0" borderId="0" xfId="2" applyNumberFormat="1" applyFont="1" applyAlignment="1">
      <alignment horizontal="right"/>
    </xf>
    <xf numFmtId="172" fontId="2" fillId="0" borderId="0" xfId="3" applyNumberFormat="1" applyFont="1" applyAlignment="1">
      <alignment horizontal="right" vertical="center"/>
    </xf>
    <xf numFmtId="171" fontId="2" fillId="0" borderId="0" xfId="3" applyNumberFormat="1" applyFont="1" applyAlignment="1">
      <alignment horizontal="right"/>
    </xf>
    <xf numFmtId="10" fontId="4" fillId="0" borderId="0" xfId="2" applyNumberFormat="1" applyFont="1" applyFill="1" applyBorder="1" applyAlignment="1">
      <alignment horizontal="center" vertical="center"/>
    </xf>
    <xf numFmtId="10" fontId="4" fillId="2" borderId="0" xfId="2" applyNumberFormat="1" applyFont="1" applyFill="1" applyAlignment="1">
      <alignment horizontal="center" vertical="center"/>
    </xf>
    <xf numFmtId="178" fontId="4" fillId="0" borderId="0" xfId="2" applyNumberFormat="1" applyFont="1" applyAlignment="1">
      <alignment horizontal="center" vertical="center"/>
    </xf>
    <xf numFmtId="178" fontId="2" fillId="0" borderId="0" xfId="2" applyNumberFormat="1" applyFont="1" applyAlignment="1">
      <alignment horizontal="center" vertical="center"/>
    </xf>
    <xf numFmtId="180" fontId="4" fillId="2" borderId="0" xfId="3" applyNumberFormat="1" applyFont="1" applyFill="1" applyAlignment="1">
      <alignment horizontal="center" vertical="center"/>
    </xf>
    <xf numFmtId="173" fontId="2" fillId="2" borderId="0" xfId="3" applyNumberFormat="1" applyFont="1" applyFill="1" applyAlignment="1">
      <alignment horizontal="center" vertical="center"/>
    </xf>
    <xf numFmtId="170" fontId="2" fillId="2" borderId="0" xfId="3" applyNumberFormat="1" applyFont="1" applyFill="1" applyAlignment="1">
      <alignment horizontal="center" vertical="center"/>
    </xf>
    <xf numFmtId="10" fontId="2" fillId="2" borderId="0" xfId="3" applyNumberFormat="1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10" fillId="0" borderId="0" xfId="1" applyFont="1" applyAlignment="1">
      <alignment horizontal="center" vertical="center"/>
    </xf>
    <xf numFmtId="173" fontId="10" fillId="0" borderId="0" xfId="0" applyNumberFormat="1" applyFont="1" applyAlignment="1">
      <alignment horizontal="center" vertical="center"/>
    </xf>
    <xf numFmtId="184" fontId="10" fillId="0" borderId="0" xfId="1" applyNumberFormat="1" applyFont="1" applyAlignment="1">
      <alignment horizontal="center" vertical="center"/>
    </xf>
    <xf numFmtId="43" fontId="10" fillId="0" borderId="0" xfId="0" applyNumberFormat="1" applyFont="1" applyAlignment="1">
      <alignment horizontal="center" vertical="center"/>
    </xf>
    <xf numFmtId="170" fontId="2" fillId="0" borderId="0" xfId="2" applyNumberFormat="1" applyFont="1" applyAlignment="1">
      <alignment horizontal="right"/>
    </xf>
    <xf numFmtId="190" fontId="10" fillId="0" borderId="0" xfId="1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3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91" fontId="10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/>
    </xf>
    <xf numFmtId="192" fontId="10" fillId="2" borderId="0" xfId="0" applyNumberFormat="1" applyFont="1" applyFill="1" applyBorder="1" applyAlignment="1">
      <alignment horizontal="center" vertical="center"/>
    </xf>
    <xf numFmtId="191" fontId="23" fillId="2" borderId="0" xfId="0" applyNumberFormat="1" applyFont="1" applyFill="1" applyBorder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93" fontId="10" fillId="0" borderId="0" xfId="1" applyNumberFormat="1" applyFont="1" applyAlignment="1">
      <alignment horizontal="center" vertical="center"/>
    </xf>
    <xf numFmtId="191" fontId="10" fillId="0" borderId="0" xfId="0" applyNumberFormat="1" applyFont="1" applyAlignment="1">
      <alignment horizontal="center" vertical="center"/>
    </xf>
    <xf numFmtId="164" fontId="0" fillId="0" borderId="0" xfId="1" applyFont="1"/>
    <xf numFmtId="164" fontId="11" fillId="0" borderId="0" xfId="1" applyFont="1"/>
    <xf numFmtId="194" fontId="2" fillId="2" borderId="0" xfId="2" applyNumberFormat="1" applyFont="1" applyFill="1" applyBorder="1" applyAlignment="1">
      <alignment horizontal="right"/>
    </xf>
    <xf numFmtId="195" fontId="0" fillId="0" borderId="0" xfId="1" applyNumberFormat="1" applyFont="1"/>
    <xf numFmtId="167" fontId="5" fillId="4" borderId="1" xfId="2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horizontal="center" vertical="center" textRotation="90" wrapText="1"/>
    </xf>
    <xf numFmtId="0" fontId="11" fillId="4" borderId="6" xfId="0" applyFont="1" applyFill="1" applyBorder="1" applyAlignment="1">
      <alignment horizontal="center" vertical="center" textRotation="90" wrapText="1"/>
    </xf>
    <xf numFmtId="0" fontId="11" fillId="4" borderId="8" xfId="0" applyFont="1" applyFill="1" applyBorder="1" applyAlignment="1">
      <alignment horizontal="center" vertical="center" textRotation="90" wrapText="1"/>
    </xf>
    <xf numFmtId="167" fontId="2" fillId="2" borderId="5" xfId="2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2" borderId="0" xfId="4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" fillId="2" borderId="7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4" borderId="15" xfId="2" applyFont="1" applyFill="1" applyBorder="1" applyAlignment="1">
      <alignment horizontal="center" vertical="center"/>
    </xf>
    <xf numFmtId="0" fontId="10" fillId="4" borderId="12" xfId="2" applyFont="1" applyFill="1" applyBorder="1" applyAlignment="1">
      <alignment horizontal="center" vertical="center"/>
    </xf>
    <xf numFmtId="0" fontId="10" fillId="4" borderId="12" xfId="0" applyFont="1" applyFill="1" applyBorder="1" applyAlignment="1"/>
    <xf numFmtId="0" fontId="0" fillId="0" borderId="12" xfId="0" applyBorder="1" applyAlignment="1"/>
    <xf numFmtId="0" fontId="0" fillId="0" borderId="13" xfId="0" applyBorder="1" applyAlignment="1"/>
    <xf numFmtId="0" fontId="16" fillId="5" borderId="14" xfId="2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2" fillId="4" borderId="7" xfId="2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4" xfId="0" applyFill="1" applyBorder="1" applyAlignment="1">
      <alignment wrapText="1"/>
    </xf>
    <xf numFmtId="0" fontId="10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</cellXfs>
  <cellStyles count="5">
    <cellStyle name="Comma" xfId="1" builtinId="3"/>
    <cellStyle name="Comma 2" xfId="3" xr:uid="{00000000-0005-0000-0000-000001000000}"/>
    <cellStyle name="Hyperlink" xfId="4" builtinId="8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F6BA92"/>
      <color rgb="FF81DEFF"/>
      <color rgb="FFB3EBFF"/>
      <color rgb="FFD9DBFF"/>
      <color rgb="FF5DD5FF"/>
      <color rgb="FFB4C6FE"/>
      <color rgb="FFFE6E6A"/>
      <color rgb="FFFF7979"/>
      <color rgb="FFFF8F8F"/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42847769028871"/>
          <c:y val="5.4008071061177748E-2"/>
          <c:w val="0.72248378006422442"/>
          <c:h val="0.78291987930581763"/>
        </c:manualLayout>
      </c:layout>
      <c:lineChart>
        <c:grouping val="standard"/>
        <c:varyColors val="0"/>
        <c:ser>
          <c:idx val="0"/>
          <c:order val="0"/>
          <c:tx>
            <c:strRef>
              <c:f>CONTROL!$F$6</c:f>
              <c:strCache>
                <c:ptCount val="1"/>
                <c:pt idx="0">
                  <c:v>Perfect 5ths (Hz)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4"/>
            <c:spPr>
              <a:solidFill>
                <a:srgbClr val="FF7979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CONTROL!$I$14:$I$27</c:f>
              <c:numCache>
                <c:formatCode>0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CONTROL!$F$14:$F$27</c:f>
              <c:numCache>
                <c:formatCode>_-* #,##0.0000_-;\-* #,##0.0000_-;_-* "-"??_-;_-@_-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2.25</c:v>
                </c:pt>
                <c:pt idx="3">
                  <c:v>3.375</c:v>
                </c:pt>
                <c:pt idx="4">
                  <c:v>5.0625</c:v>
                </c:pt>
                <c:pt idx="5">
                  <c:v>7.59375</c:v>
                </c:pt>
                <c:pt idx="6">
                  <c:v>11.390625</c:v>
                </c:pt>
                <c:pt idx="7">
                  <c:v>17.0859375</c:v>
                </c:pt>
                <c:pt idx="8">
                  <c:v>25.62890625</c:v>
                </c:pt>
                <c:pt idx="9">
                  <c:v>38.443359375</c:v>
                </c:pt>
                <c:pt idx="10">
                  <c:v>57.6650390625</c:v>
                </c:pt>
                <c:pt idx="11">
                  <c:v>86.49755859375</c:v>
                </c:pt>
                <c:pt idx="12">
                  <c:v>129.746337890625</c:v>
                </c:pt>
                <c:pt idx="13" formatCode="_-* #,##0.000_-;\-* #,##0.000_-;_-* &quot;-&quot;??_-;_-@_-">
                  <c:v>194.6195068359375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CF4-4E48-8E08-2DD6F73960E3}"/>
            </c:ext>
          </c:extLst>
        </c:ser>
        <c:ser>
          <c:idx val="1"/>
          <c:order val="1"/>
          <c:tx>
            <c:strRef>
              <c:f>CONTROL!$G$6</c:f>
              <c:strCache>
                <c:ptCount val="1"/>
                <c:pt idx="0">
                  <c:v>Well Tempered 5ths (Hz)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DD5FF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CONTROL!$I$14:$I$27</c:f>
              <c:numCache>
                <c:formatCode>0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CONTROL!$G$14:$G$27</c:f>
              <c:numCache>
                <c:formatCode>_-* #,##0.0000_-;\-* #,##0.0000_-;_-* "-"??_-;_-@_-</c:formatCode>
                <c:ptCount val="14"/>
                <c:pt idx="0">
                  <c:v>1</c:v>
                </c:pt>
                <c:pt idx="1">
                  <c:v>1.4983070768766817</c:v>
                </c:pt>
                <c:pt idx="2">
                  <c:v>2.2449240966187465</c:v>
                </c:pt>
                <c:pt idx="3">
                  <c:v>3.3635856610148593</c:v>
                </c:pt>
                <c:pt idx="4">
                  <c:v>5.0396841995794954</c:v>
                </c:pt>
                <c:pt idx="5">
                  <c:v>7.5509945014535536</c:v>
                </c:pt>
                <c:pt idx="6">
                  <c:v>11.31370849898477</c:v>
                </c:pt>
                <c:pt idx="7">
                  <c:v>16.951409509748743</c:v>
                </c:pt>
                <c:pt idx="8">
                  <c:v>25.398416831491222</c:v>
                </c:pt>
                <c:pt idx="9">
                  <c:v>38.054627680087123</c:v>
                </c:pt>
                <c:pt idx="10">
                  <c:v>57.017517960981799</c:v>
                </c:pt>
                <c:pt idx="11">
                  <c:v>85.429750666882342</c:v>
                </c:pt>
                <c:pt idx="12">
                  <c:v>128.00000000000023</c:v>
                </c:pt>
                <c:pt idx="13">
                  <c:v>191.7833058402156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CF4-4E48-8E08-2DD6F7396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27760"/>
        <c:axId val="943412080"/>
      </c:lineChart>
      <c:lineChart>
        <c:grouping val="standard"/>
        <c:varyColors val="0"/>
        <c:ser>
          <c:idx val="2"/>
          <c:order val="2"/>
          <c:tx>
            <c:strRef>
              <c:f>CONTROL!$K$6</c:f>
              <c:strCache>
                <c:ptCount val="1"/>
                <c:pt idx="0">
                  <c:v>0.618</c:v>
                </c:pt>
              </c:strCache>
            </c:strRef>
          </c:tx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14"/>
            <c:spPr>
              <a:solidFill>
                <a:srgbClr val="FFFF00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CONTROL!$K$14:$K$27</c:f>
              <c:numCache>
                <c:formatCode>0.00000</c:formatCode>
                <c:ptCount val="14"/>
                <c:pt idx="0">
                  <c:v>0</c:v>
                </c:pt>
                <c:pt idx="1">
                  <c:v>0.33352154211024027</c:v>
                </c:pt>
                <c:pt idx="2">
                  <c:v>0.44469534222361901</c:v>
                </c:pt>
                <c:pt idx="3">
                  <c:v>0.50028220683779245</c:v>
                </c:pt>
                <c:pt idx="4">
                  <c:v>0.53363429725229738</c:v>
                </c:pt>
                <c:pt idx="5">
                  <c:v>0.55586900056699906</c:v>
                </c:pt>
                <c:pt idx="6">
                  <c:v>0.57175091125328914</c:v>
                </c:pt>
                <c:pt idx="7">
                  <c:v>0.58366232654682038</c:v>
                </c:pt>
                <c:pt idx="8">
                  <c:v>0.59292674491190012</c:v>
                </c:pt>
                <c:pt idx="9">
                  <c:v>0.6003382654270929</c:v>
                </c:pt>
                <c:pt idx="10">
                  <c:v>0.60640222386966181</c:v>
                </c:pt>
                <c:pt idx="11">
                  <c:v>0.6114555107577937</c:v>
                </c:pt>
                <c:pt idx="12">
                  <c:v>0.61573135798870937</c:v>
                </c:pt>
                <c:pt idx="13">
                  <c:v>0.61939635977468976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CF4-4E48-8E08-2DD6F7396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28152"/>
        <c:axId val="943408552"/>
      </c:lineChart>
      <c:catAx>
        <c:axId val="943427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412080"/>
        <c:crosses val="autoZero"/>
        <c:auto val="1"/>
        <c:lblAlgn val="ctr"/>
        <c:lblOffset val="100"/>
        <c:noMultiLvlLbl val="0"/>
      </c:catAx>
      <c:valAx>
        <c:axId val="94341208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00_-;\-* #,##0.00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427760"/>
        <c:crosses val="autoZero"/>
        <c:crossBetween val="midCat"/>
        <c:majorUnit val="50"/>
      </c:valAx>
      <c:valAx>
        <c:axId val="943408552"/>
        <c:scaling>
          <c:orientation val="minMax"/>
          <c:max val="0.8"/>
          <c:min val="0"/>
        </c:scaling>
        <c:delete val="0"/>
        <c:axPos val="r"/>
        <c:numFmt formatCode="0.0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428152"/>
        <c:crosses val="max"/>
        <c:crossBetween val="between"/>
        <c:majorUnit val="0.6180000000000001"/>
      </c:valAx>
      <c:catAx>
        <c:axId val="943428152"/>
        <c:scaling>
          <c:orientation val="minMax"/>
        </c:scaling>
        <c:delete val="1"/>
        <c:axPos val="b"/>
        <c:majorTickMark val="out"/>
        <c:minorTickMark val="none"/>
        <c:tickLblPos val="nextTo"/>
        <c:crossAx val="943408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343572411597837"/>
          <c:y val="0.88207828519319498"/>
          <c:w val="0.52427794369599201"/>
          <c:h val="0.105267826342544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B0F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977140681628109E-2"/>
          <c:y val="0.10972092393774163"/>
          <c:w val="0.81992045011948556"/>
          <c:h val="0.80981930976009919"/>
        </c:manualLayout>
      </c:layout>
      <c:lineChart>
        <c:grouping val="standard"/>
        <c:varyColors val="0"/>
        <c:ser>
          <c:idx val="2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rgbClr val="FFFF00"/>
              </a:solidFill>
              <a:ln w="12700">
                <a:solidFill>
                  <a:srgbClr val="C00000"/>
                </a:solidFill>
              </a:ln>
              <a:effectLst/>
            </c:spPr>
          </c:marker>
          <c:cat>
            <c:numRef>
              <c:f>Sheet2!$D$5:$D$91</c:f>
              <c:numCache>
                <c:formatCode>General</c:formatCode>
                <c:ptCount val="87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cat>
          <c:val>
            <c:numRef>
              <c:f>Sheet2!$G$5:$G$89</c:f>
              <c:numCache>
                <c:formatCode>General</c:formatCode>
                <c:ptCount val="85"/>
                <c:pt idx="0" formatCode="0.0000000">
                  <c:v>0.1</c:v>
                </c:pt>
                <c:pt idx="12">
                  <c:v>0.19022552803762166</c:v>
                </c:pt>
                <c:pt idx="24">
                  <c:v>0.38364157846472741</c:v>
                </c:pt>
                <c:pt idx="36">
                  <c:v>0.77371771415348134</c:v>
                </c:pt>
                <c:pt idx="48">
                  <c:v>1.5604124651726925</c:v>
                </c:pt>
                <c:pt idx="60">
                  <c:v>3.1469966590209331</c:v>
                </c:pt>
                <c:pt idx="72">
                  <c:v>6.3467757358583228</c:v>
                </c:pt>
                <c:pt idx="83">
                  <c:v>12.073187656900135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45-42DE-A878-C3AD86482890}"/>
            </c:ext>
          </c:extLst>
        </c:ser>
        <c:ser>
          <c:idx val="1"/>
          <c:order val="1"/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Sheet2!$D$5:$D$91</c:f>
              <c:numCache>
                <c:formatCode>General</c:formatCode>
                <c:ptCount val="87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cat>
          <c:val>
            <c:numRef>
              <c:f>Sheet2!$E$5:$E$89</c:f>
              <c:numCache>
                <c:formatCode>0.0000000</c:formatCode>
                <c:ptCount val="85"/>
                <c:pt idx="0">
                  <c:v>0.1</c:v>
                </c:pt>
                <c:pt idx="1">
                  <c:v>0.1</c:v>
                </c:pt>
                <c:pt idx="2" formatCode="General">
                  <c:v>0.1060373767960064</c:v>
                </c:pt>
                <c:pt idx="3" formatCode="General">
                  <c:v>0.11243925277778237</c:v>
                </c:pt>
                <c:pt idx="4" formatCode="General">
                  <c:v>0.11922763413459118</c:v>
                </c:pt>
                <c:pt idx="5" formatCode="General">
                  <c:v>0.12642585565226039</c:v>
                </c:pt>
                <c:pt idx="6" formatCode="General">
                  <c:v>0.13405866092556251</c:v>
                </c:pt>
                <c:pt idx="7" formatCode="General">
                  <c:v>0.14215228741331931</c:v>
                </c:pt>
                <c:pt idx="8" formatCode="General">
                  <c:v>0.15073455662860338</c:v>
                </c:pt>
                <c:pt idx="9" formatCode="General">
                  <c:v>0.15983496977406181</c:v>
                </c:pt>
                <c:pt idx="10" formatCode="General">
                  <c:v>0.16948480915110486</c:v>
                </c:pt>
                <c:pt idx="11" formatCode="General">
                  <c:v>0.1797172456915494</c:v>
                </c:pt>
                <c:pt idx="12" formatCode="General">
                  <c:v>0.1905674529813528</c:v>
                </c:pt>
                <c:pt idx="13" formatCode="General">
                  <c:v>0.20207272816838939</c:v>
                </c:pt>
                <c:pt idx="14" formatCode="General">
                  <c:v>0.21427262016988483</c:v>
                </c:pt>
                <c:pt idx="15" formatCode="General">
                  <c:v>0.22720906562021637</c:v>
                </c:pt>
                <c:pt idx="16" formatCode="General">
                  <c:v>0.24092653302639425</c:v>
                </c:pt>
                <c:pt idx="17" formatCode="General">
                  <c:v>0.25547217562675245</c:v>
                </c:pt>
                <c:pt idx="18" formatCode="General">
                  <c:v>0.27089599347829474</c:v>
                </c:pt>
                <c:pt idx="19" formatCode="General">
                  <c:v>0.28725100532986431</c:v>
                </c:pt>
                <c:pt idx="20" formatCode="General">
                  <c:v>0.30459343087194463</c:v>
                </c:pt>
                <c:pt idx="21" formatCode="General">
                  <c:v>0.3229828839895672</c:v>
                </c:pt>
                <c:pt idx="22" formatCode="General">
                  <c:v>0.34248257768262558</c:v>
                </c:pt>
                <c:pt idx="23" formatCode="General">
                  <c:v>0.36315954135800099</c:v>
                </c:pt>
                <c:pt idx="24" formatCode="General">
                  <c:v>0.38508485124043218</c:v>
                </c:pt>
                <c:pt idx="25" formatCode="General">
                  <c:v>0.40833387469415777</c:v>
                </c:pt>
                <c:pt idx="26" formatCode="General">
                  <c:v>0.43298652929517667</c:v>
                </c:pt>
                <c:pt idx="27" formatCode="General">
                  <c:v>0.4591275575446771</c:v>
                </c:pt>
                <c:pt idx="28" formatCode="General">
                  <c:v>0.48684681816795033</c:v>
                </c:pt>
                <c:pt idx="29" formatCode="General">
                  <c:v>0.51623959500011762</c:v>
                </c:pt>
                <c:pt idx="30" formatCode="General">
                  <c:v>0.54740692452045214</c:v>
                </c:pt>
                <c:pt idx="31" formatCode="General">
                  <c:v>0.58045594316118221</c:v>
                </c:pt>
                <c:pt idx="32" formatCode="General">
                  <c:v>0.6155002555846355</c:v>
                </c:pt>
                <c:pt idx="33" formatCode="General">
                  <c:v>0.65266032519466233</c:v>
                </c:pt>
                <c:pt idx="34" formatCode="General">
                  <c:v>0.69206388822470477</c:v>
                </c:pt>
                <c:pt idx="35" formatCode="General">
                  <c:v>0.73384639282592279</c:v>
                </c:pt>
                <c:pt idx="36" formatCode="General">
                  <c:v>0.77815146466472496</c:v>
                </c:pt>
                <c:pt idx="37" formatCode="General">
                  <c:v>0.82513140063017698</c:v>
                </c:pt>
                <c:pt idx="38" formatCode="General">
                  <c:v>0.87494769234838587</c:v>
                </c:pt>
                <c:pt idx="39" formatCode="General">
                  <c:v>0.92777158130342074</c:v>
                </c:pt>
                <c:pt idx="40" formatCode="General">
                  <c:v>0.98378464747297512</c:v>
                </c:pt>
                <c:pt idx="41" formatCode="General">
                  <c:v>1.0431794335021818</c:v>
                </c:pt>
                <c:pt idx="42" formatCode="General">
                  <c:v>1.1061601065611535</c:v>
                </c:pt>
                <c:pt idx="43" formatCode="General">
                  <c:v>1.1729431601613562</c:v>
                </c:pt>
                <c:pt idx="44" formatCode="General">
                  <c:v>1.2437581583432822</c:v>
                </c:pt>
                <c:pt idx="45" formatCode="General">
                  <c:v>1.318848524793536</c:v>
                </c:pt>
                <c:pt idx="46" formatCode="General">
                  <c:v>1.3984723796038936</c:v>
                </c:pt>
                <c:pt idx="47" formatCode="General">
                  <c:v>1.4829034265486576</c:v>
                </c:pt>
                <c:pt idx="48" formatCode="General">
                  <c:v>1.5724318939302899</c:v>
                </c:pt>
                <c:pt idx="49" formatCode="General">
                  <c:v>1.6673655322274412</c:v>
                </c:pt>
                <c:pt idx="50" formatCode="General">
                  <c:v>1.7680306719747494</c:v>
                </c:pt>
                <c:pt idx="51" formatCode="General">
                  <c:v>1.8747733455108289</c:v>
                </c:pt>
                <c:pt idx="52" formatCode="General">
                  <c:v>1.9879604764504124</c:v>
                </c:pt>
                <c:pt idx="53" formatCode="General">
                  <c:v>2.1079811409694078</c:v>
                </c:pt>
                <c:pt idx="54" formatCode="General">
                  <c:v>2.2352479052384857</c:v>
                </c:pt>
                <c:pt idx="55" formatCode="General">
                  <c:v>2.370198243602573</c:v>
                </c:pt>
                <c:pt idx="56" formatCode="General">
                  <c:v>2.5132960423811861</c:v>
                </c:pt>
                <c:pt idx="57" formatCode="General">
                  <c:v>2.665033194458855</c:v>
                </c:pt>
                <c:pt idx="58" formatCode="General">
                  <c:v>2.8259312901469817</c:v>
                </c:pt>
                <c:pt idx="59" formatCode="General">
                  <c:v>2.9965434101293997</c:v>
                </c:pt>
                <c:pt idx="60" formatCode="General">
                  <c:v>3.1774560266548111</c:v>
                </c:pt>
                <c:pt idx="61" formatCode="General">
                  <c:v>3.3692910195113752</c:v>
                </c:pt>
                <c:pt idx="62" formatCode="General">
                  <c:v>3.5727078137132824</c:v>
                </c:pt>
                <c:pt idx="63" formatCode="General">
                  <c:v>3.7884056462475155</c:v>
                </c:pt>
                <c:pt idx="64" formatCode="General">
                  <c:v>4.0171259696726596</c:v>
                </c:pt>
                <c:pt idx="65" formatCode="General">
                  <c:v>4.2596550008320238</c:v>
                </c:pt>
                <c:pt idx="66" formatCode="General">
                  <c:v>4.5168264234421827</c:v>
                </c:pt>
                <c:pt idx="67" formatCode="General">
                  <c:v>4.7895242538469667</c:v>
                </c:pt>
                <c:pt idx="68" formatCode="General">
                  <c:v>5.0786858797878223</c:v>
                </c:pt>
                <c:pt idx="69" formatCode="General">
                  <c:v>5.3853052826361854</c:v>
                </c:pt>
                <c:pt idx="70" formatCode="General">
                  <c:v>5.710436454164169</c:v>
                </c:pt>
                <c:pt idx="71" formatCode="General">
                  <c:v>6.0551970195985669</c:v>
                </c:pt>
                <c:pt idx="72" formatCode="General">
                  <c:v>6.4207720794122816</c:v>
                </c:pt>
                <c:pt idx="73" formatCode="General">
                  <c:v>6.8084182830591757</c:v>
                </c:pt>
                <c:pt idx="74" formatCode="General">
                  <c:v>7.2194681486556478</c:v>
                </c:pt>
                <c:pt idx="75" formatCode="General">
                  <c:v>7.6553346434576568</c:v>
                </c:pt>
                <c:pt idx="76" formatCode="General">
                  <c:v>8.1175160408784084</c:v>
                </c:pt>
                <c:pt idx="77" formatCode="General">
                  <c:v>8.6076010707424988</c:v>
                </c:pt>
                <c:pt idx="78" formatCode="General">
                  <c:v>9.1272743804803049</c:v>
                </c:pt>
                <c:pt idx="79" formatCode="General">
                  <c:v>9.6783223260352589</c:v>
                </c:pt>
                <c:pt idx="80" formatCode="General">
                  <c:v>10.262639112390017</c:v>
                </c:pt>
                <c:pt idx="81" formatCode="General">
                  <c:v>10.882233304819328</c:v>
                </c:pt>
                <c:pt idx="82" formatCode="General">
                  <c:v>11.539234733251771</c:v>
                </c:pt>
                <c:pt idx="83" formatCode="General">
                  <c:v>12.235901813473824</c:v>
                </c:pt>
                <c:pt idx="84" formatCode="General">
                  <c:v>12.974629310342618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45-42DE-A878-C3AD86482890}"/>
            </c:ext>
          </c:extLst>
        </c:ser>
        <c:ser>
          <c:idx val="0"/>
          <c:order val="2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DD5FF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Sheet2!$D$5:$D$91</c:f>
              <c:numCache>
                <c:formatCode>General</c:formatCode>
                <c:ptCount val="87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cat>
          <c:val>
            <c:numRef>
              <c:f>Sheet2!$F$5:$F$89</c:f>
              <c:numCache>
                <c:formatCode>0.0000000</c:formatCode>
                <c:ptCount val="85"/>
                <c:pt idx="0">
                  <c:v>0.1</c:v>
                </c:pt>
                <c:pt idx="1">
                  <c:v>0.1</c:v>
                </c:pt>
                <c:pt idx="2" formatCode="General">
                  <c:v>0.10602006656748805</c:v>
                </c:pt>
                <c:pt idx="3" formatCode="General">
                  <c:v>0.11240254514974597</c:v>
                </c:pt>
                <c:pt idx="4" formatCode="General">
                  <c:v>0.11916925319131148</c:v>
                </c:pt>
                <c:pt idx="5" formatCode="General">
                  <c:v>0.12634332156140679</c:v>
                </c:pt>
                <c:pt idx="6" formatCode="General">
                  <c:v>0.13394927362297895</c:v>
                </c:pt>
                <c:pt idx="7" formatCode="General">
                  <c:v>0.14201310906174899</c:v>
                </c:pt>
                <c:pt idx="8" formatCode="General">
                  <c:v>0.15056239276182568</c:v>
                </c:pt>
                <c:pt idx="9" formatCode="General">
                  <c:v>0.15962634903169037</c:v>
                </c:pt>
                <c:pt idx="10" formatCode="General">
                  <c:v>0.16923596150264894</c:v>
                </c:pt>
                <c:pt idx="11" formatCode="General">
                  <c:v>0.17942407904123683</c:v>
                </c:pt>
                <c:pt idx="12" formatCode="General">
                  <c:v>0.19022552803762166</c:v>
                </c:pt>
                <c:pt idx="13" formatCode="General">
                  <c:v>0.20167723145384212</c:v>
                </c:pt>
                <c:pt idx="14" formatCode="General">
                  <c:v>0.21381833503883033</c:v>
                </c:pt>
                <c:pt idx="15" formatCode="General">
                  <c:v>0.2266903411416625</c:v>
                </c:pt>
                <c:pt idx="16" formatCode="General">
                  <c:v>0.24033725058045632</c:v>
                </c:pt>
                <c:pt idx="17" formatCode="General">
                  <c:v>0.25480571305187033</c:v>
                </c:pt>
                <c:pt idx="18" formatCode="General">
                  <c:v>0.27014518659535547</c:v>
                </c:pt>
                <c:pt idx="19" formatCode="General">
                  <c:v>0.28640810665726063</c:v>
                </c:pt>
                <c:pt idx="20" formatCode="General">
                  <c:v>0.30365006533270988</c:v>
                </c:pt>
                <c:pt idx="21" formatCode="General">
                  <c:v>0.32193000139795996</c:v>
                </c:pt>
                <c:pt idx="22" formatCode="General">
                  <c:v>0.34131040178283234</c:v>
                </c:pt>
                <c:pt idx="23" formatCode="General">
                  <c:v>0.36185751517191972</c:v>
                </c:pt>
                <c:pt idx="24" formatCode="General">
                  <c:v>0.38364157846472741</c:v>
                </c:pt>
                <c:pt idx="25" formatCode="General">
                  <c:v>0.40673705686886585</c:v>
                </c:pt>
                <c:pt idx="26" formatCode="General">
                  <c:v>0.43122289844701328</c:v>
                </c:pt>
                <c:pt idx="27" formatCode="General">
                  <c:v>0.45718280398777483</c:v>
                </c:pt>
                <c:pt idx="28" formatCode="General">
                  <c:v>0.48470551312294724</c:v>
                </c:pt>
                <c:pt idx="29" formatCode="General">
                  <c:v>0.51388510766923312</c:v>
                </c:pt>
                <c:pt idx="30" formatCode="General">
                  <c:v>0.54482133323132853</c:v>
                </c:pt>
                <c:pt idx="31" formatCode="General">
                  <c:v>0.57761994016573037</c:v>
                </c:pt>
                <c:pt idx="32" formatCode="General">
                  <c:v>0.61239304507079195</c:v>
                </c:pt>
                <c:pt idx="33" formatCode="General">
                  <c:v>0.64925951403872062</c:v>
                </c:pt>
                <c:pt idx="34" formatCode="General">
                  <c:v>0.68834536897960097</c:v>
                </c:pt>
                <c:pt idx="35" formatCode="General">
                  <c:v>0.72978421840639407</c:v>
                </c:pt>
                <c:pt idx="36" formatCode="General">
                  <c:v>0.77371771415348134</c:v>
                </c:pt>
                <c:pt idx="37" formatCode="General">
                  <c:v>0.82029603558996778</c:v>
                </c:pt>
                <c:pt idx="38" formatCode="General">
                  <c:v>0.86967840298294918</c:v>
                </c:pt>
                <c:pt idx="39" formatCode="General">
                  <c:v>0.92203362176558956</c:v>
                </c:pt>
                <c:pt idx="40" formatCode="General">
                  <c:v>0.97754065957049896</c:v>
                </c:pt>
                <c:pt idx="41" formatCode="General">
                  <c:v>1.0363892580009046</c:v>
                </c:pt>
                <c:pt idx="42" formatCode="General">
                  <c:v>1.0987805812308544</c:v>
                </c:pt>
                <c:pt idx="43" formatCode="General">
                  <c:v>1.1649279036515838</c:v>
                </c:pt>
                <c:pt idx="44" formatCode="General">
                  <c:v>1.2350573389146522</c:v>
                </c:pt>
                <c:pt idx="45" formatCode="General">
                  <c:v>1.3094086128639606</c:v>
                </c:pt>
                <c:pt idx="46" formatCode="General">
                  <c:v>1.3882358829987929</c:v>
                </c:pt>
                <c:pt idx="47" formatCode="General">
                  <c:v>1.4718086072690755</c:v>
                </c:pt>
                <c:pt idx="48" formatCode="General">
                  <c:v>1.5604124651726925</c:v>
                </c:pt>
                <c:pt idx="49" formatCode="General">
                  <c:v>1.6543503343034698</c:v>
                </c:pt>
                <c:pt idx="50" formatCode="General">
                  <c:v>1.7539433256879995</c:v>
                </c:pt>
                <c:pt idx="51" formatCode="General">
                  <c:v>1.8595318814504307</c:v>
                </c:pt>
                <c:pt idx="52" formatCode="General">
                  <c:v>1.9714769385574094</c:v>
                </c:pt>
                <c:pt idx="53" formatCode="General">
                  <c:v>2.0901611626212406</c:v>
                </c:pt>
                <c:pt idx="54" formatCode="General">
                  <c:v>2.2159902559788214</c:v>
                </c:pt>
                <c:pt idx="55" formatCode="General">
                  <c:v>2.3493943445177949</c:v>
                </c:pt>
                <c:pt idx="56" formatCode="General">
                  <c:v>2.4908294479905653</c:v>
                </c:pt>
                <c:pt idx="57" formatCode="General">
                  <c:v>2.6407790388421923</c:v>
                </c:pt>
                <c:pt idx="58" formatCode="General">
                  <c:v>2.7997556948807629</c:v>
                </c:pt>
                <c:pt idx="59" formatCode="General">
                  <c:v>2.9683028514396224</c:v>
                </c:pt>
                <c:pt idx="60" formatCode="General">
                  <c:v>3.1469966590209331</c:v>
                </c:pt>
                <c:pt idx="61" formatCode="General">
                  <c:v>3.3364479527706177</c:v>
                </c:pt>
                <c:pt idx="62" formatCode="General">
                  <c:v>3.5373043405170006</c:v>
                </c:pt>
                <c:pt idx="63" formatCode="General">
                  <c:v>3.7502524165107678</c:v>
                </c:pt>
                <c:pt idx="64" formatCode="General">
                  <c:v>3.9760201084335449</c:v>
                </c:pt>
                <c:pt idx="65" formatCode="General">
                  <c:v>4.2153791656979545</c:v>
                </c:pt>
                <c:pt idx="66" formatCode="General">
                  <c:v>4.4691477975449931</c:v>
                </c:pt>
                <c:pt idx="67" formatCode="General">
                  <c:v>4.7381934699566273</c:v>
                </c:pt>
                <c:pt idx="68" formatCode="General">
                  <c:v>5.0234358709443878</c:v>
                </c:pt>
                <c:pt idx="69" formatCode="General">
                  <c:v>5.3258500543503127</c:v>
                </c:pt>
                <c:pt idx="70" formatCode="General">
                  <c:v>5.6464697729067996</c:v>
                </c:pt>
                <c:pt idx="71" formatCode="General">
                  <c:v>5.9863910119488795</c:v>
                </c:pt>
                <c:pt idx="72" formatCode="General">
                  <c:v>6.3467757358583228</c:v>
                </c:pt>
                <c:pt idx="73" formatCode="General">
                  <c:v>6.7288558600461723</c:v>
                </c:pt>
                <c:pt idx="74" formatCode="General">
                  <c:v>7.1339374620512714</c:v>
                </c:pt>
                <c:pt idx="75" formatCode="General">
                  <c:v>7.563405246149725</c:v>
                </c:pt>
                <c:pt idx="76" formatCode="General">
                  <c:v>8.0187272767368203</c:v>
                </c:pt>
                <c:pt idx="77" formatCode="General">
                  <c:v>8.5014599966616977</c:v>
                </c:pt>
                <c:pt idx="78" formatCode="General">
                  <c:v>9.0132535476690983</c:v>
                </c:pt>
                <c:pt idx="79" formatCode="General">
                  <c:v>9.5558574111352552</c:v>
                </c:pt>
                <c:pt idx="80" formatCode="General">
                  <c:v>10.131126388379837</c:v>
                </c:pt>
                <c:pt idx="81" formatCode="General">
                  <c:v>10.741026940996649</c:v>
                </c:pt>
                <c:pt idx="82" formatCode="General">
                  <c:v>11.387643912876472</c:v>
                </c:pt>
                <c:pt idx="83" formatCode="General">
                  <c:v>12.073187656900135</c:v>
                </c:pt>
                <c:pt idx="84" formatCode="General">
                  <c:v>12.800001590663273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45-42DE-A878-C3AD8648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025976"/>
        <c:axId val="1170026960"/>
      </c:lineChart>
      <c:lineChart>
        <c:grouping val="standard"/>
        <c:varyColors val="0"/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Sheet2!$I$6:$I$88</c:f>
              <c:numCache>
                <c:formatCode>0.0000000</c:formatCode>
                <c:ptCount val="83"/>
                <c:pt idx="0">
                  <c:v>0</c:v>
                </c:pt>
                <c:pt idx="1">
                  <c:v>1.7310228518349624E-5</c:v>
                </c:pt>
                <c:pt idx="2">
                  <c:v>3.6707628036397599E-5</c:v>
                </c:pt>
                <c:pt idx="3">
                  <c:v>5.8380943279701114E-5</c:v>
                </c:pt>
                <c:pt idx="4">
                  <c:v>8.2534090853597641E-5</c:v>
                </c:pt>
                <c:pt idx="5">
                  <c:v>1.0938730258355789E-4</c:v>
                </c:pt>
                <c:pt idx="6">
                  <c:v>1.3917835157031822E-4</c:v>
                </c:pt>
                <c:pt idx="7">
                  <c:v>1.7216386677770812E-4</c:v>
                </c:pt>
                <c:pt idx="8">
                  <c:v>2.086207423714348E-4</c:v>
                </c:pt>
                <c:pt idx="9">
                  <c:v>2.4884764845592433E-4</c:v>
                </c:pt>
                <c:pt idx="10">
                  <c:v>2.9316665031256517E-4</c:v>
                </c:pt>
                <c:pt idx="11">
                  <c:v>3.4192494373114224E-4</c:v>
                </c:pt>
                <c:pt idx="12">
                  <c:v>3.9549671454727764E-4</c:v>
                </c:pt>
                <c:pt idx="13">
                  <c:v>4.542851310544993E-4</c:v>
                </c:pt>
                <c:pt idx="14">
                  <c:v>5.1872447855386139E-4</c:v>
                </c:pt>
                <c:pt idx="15">
                  <c:v>5.8928244593792201E-4</c:v>
                </c:pt>
                <c:pt idx="16">
                  <c:v>6.6646257488212068E-4</c:v>
                </c:pt>
                <c:pt idx="17">
                  <c:v>7.5080688293927E-4</c:v>
                </c:pt>
                <c:pt idx="18">
                  <c:v>8.4289867260367579E-4</c:v>
                </c:pt>
                <c:pt idx="19">
                  <c:v>9.4336553923474176E-4</c:v>
                </c:pt>
                <c:pt idx="20">
                  <c:v>1.0528825916072404E-3</c:v>
                </c:pt>
                <c:pt idx="21">
                  <c:v>1.1721758997932374E-3</c:v>
                </c:pt>
                <c:pt idx="22">
                  <c:v>1.3020261860812732E-3</c:v>
                </c:pt>
                <c:pt idx="23">
                  <c:v>1.4432727757047736E-3</c:v>
                </c:pt>
                <c:pt idx="24">
                  <c:v>1.5968178252919185E-3</c:v>
                </c:pt>
                <c:pt idx="25">
                  <c:v>1.7636308481633889E-3</c:v>
                </c:pt>
                <c:pt idx="26">
                  <c:v>1.9447535569022678E-3</c:v>
                </c:pt>
                <c:pt idx="27">
                  <c:v>2.1413050450030946E-3</c:v>
                </c:pt>
                <c:pt idx="28">
                  <c:v>2.3544873308845027E-3</c:v>
                </c:pt>
                <c:pt idx="29">
                  <c:v>2.5855912891236121E-3</c:v>
                </c:pt>
                <c:pt idx="30">
                  <c:v>2.8360029954518362E-3</c:v>
                </c:pt>
                <c:pt idx="31">
                  <c:v>3.1072105138435502E-3</c:v>
                </c:pt>
                <c:pt idx="32">
                  <c:v>3.4008111559417076E-3</c:v>
                </c:pt>
                <c:pt idx="33">
                  <c:v>3.7185192451038018E-3</c:v>
                </c:pt>
                <c:pt idx="34">
                  <c:v>4.062174419528719E-3</c:v>
                </c:pt>
                <c:pt idx="35">
                  <c:v>4.4337505112436171E-3</c:v>
                </c:pt>
                <c:pt idx="36">
                  <c:v>4.8353650402092052E-3</c:v>
                </c:pt>
                <c:pt idx="37">
                  <c:v>5.2692893654366912E-3</c:v>
                </c:pt>
                <c:pt idx="38">
                  <c:v>5.7379595378311832E-3</c:v>
                </c:pt>
                <c:pt idx="39">
                  <c:v>6.2439879024761558E-3</c:v>
                </c:pt>
                <c:pt idx="40">
                  <c:v>6.7901755012771403E-3</c:v>
                </c:pt>
                <c:pt idx="41">
                  <c:v>7.3795253302990638E-3</c:v>
                </c:pt>
                <c:pt idx="42">
                  <c:v>8.0152565097724171E-3</c:v>
                </c:pt>
                <c:pt idx="43">
                  <c:v>8.7008194286299911E-3</c:v>
                </c:pt>
                <c:pt idx="44">
                  <c:v>9.4399119295753842E-3</c:v>
                </c:pt>
                <c:pt idx="45">
                  <c:v>1.0236496605100731E-2</c:v>
                </c:pt>
                <c:pt idx="46">
                  <c:v>1.1094819279582113E-2</c:v>
                </c:pt>
                <c:pt idx="47">
                  <c:v>1.2019428757597428E-2</c:v>
                </c:pt>
                <c:pt idx="48">
                  <c:v>1.3015197923971433E-2</c:v>
                </c:pt>
                <c:pt idx="49">
                  <c:v>1.4087346286749902E-2</c:v>
                </c:pt>
                <c:pt idx="50">
                  <c:v>1.5241464060398169E-2</c:v>
                </c:pt>
                <c:pt idx="51">
                  <c:v>1.6483537893003053E-2</c:v>
                </c:pt>
                <c:pt idx="52">
                  <c:v>1.7819978348167176E-2</c:v>
                </c:pt>
                <c:pt idx="53">
                  <c:v>1.9257649259664333E-2</c:v>
                </c:pt>
                <c:pt idx="54">
                  <c:v>2.0803899084778088E-2</c:v>
                </c:pt>
                <c:pt idx="55">
                  <c:v>2.246659439062082E-2</c:v>
                </c:pt>
                <c:pt idx="56">
                  <c:v>2.4254155616662665E-2</c:v>
                </c:pt>
                <c:pt idx="57">
                  <c:v>2.6175595266218821E-2</c:v>
                </c:pt>
                <c:pt idx="58">
                  <c:v>2.8240558689777373E-2</c:v>
                </c:pt>
                <c:pt idx="59">
                  <c:v>3.0459367633878021E-2</c:v>
                </c:pt>
                <c:pt idx="60">
                  <c:v>3.2843066740757543E-2</c:v>
                </c:pt>
                <c:pt idx="61">
                  <c:v>3.5403473196281787E-2</c:v>
                </c:pt>
                <c:pt idx="62">
                  <c:v>3.8153229736747729E-2</c:v>
                </c:pt>
                <c:pt idx="63">
                  <c:v>4.1105861239114638E-2</c:v>
                </c:pt>
                <c:pt idx="64">
                  <c:v>4.4275835134069297E-2</c:v>
                </c:pt>
                <c:pt idx="65">
                  <c:v>4.7678625897189519E-2</c:v>
                </c:pt>
                <c:pt idx="66">
                  <c:v>5.1330783890339404E-2</c:v>
                </c:pt>
                <c:pt idx="67">
                  <c:v>5.5250008843434451E-2</c:v>
                </c:pt>
                <c:pt idx="68">
                  <c:v>5.9455228285872685E-2</c:v>
                </c:pt>
                <c:pt idx="69">
                  <c:v>6.3966681257369373E-2</c:v>
                </c:pt>
                <c:pt idx="70">
                  <c:v>6.8806007649687473E-2</c:v>
                </c:pt>
                <c:pt idx="71">
                  <c:v>7.3996343553958788E-2</c:v>
                </c:pt>
                <c:pt idx="72">
                  <c:v>7.9562423013003425E-2</c:v>
                </c:pt>
                <c:pt idx="73">
                  <c:v>8.5530686604376349E-2</c:v>
                </c:pt>
                <c:pt idx="74">
                  <c:v>9.1929397307931815E-2</c:v>
                </c:pt>
                <c:pt idx="75">
                  <c:v>9.8788764141588103E-2</c:v>
                </c:pt>
                <c:pt idx="76">
                  <c:v>0.10614107408080109</c:v>
                </c:pt>
                <c:pt idx="77">
                  <c:v>0.11402083281120667</c:v>
                </c:pt>
                <c:pt idx="78">
                  <c:v>0.12246491490000366</c:v>
                </c:pt>
                <c:pt idx="79">
                  <c:v>0.13151272401018055</c:v>
                </c:pt>
                <c:pt idx="80">
                  <c:v>0.14120636382267904</c:v>
                </c:pt>
                <c:pt idx="81">
                  <c:v>0.15159082037529892</c:v>
                </c:pt>
                <c:pt idx="82">
                  <c:v>0.16271415657368848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179-4160-AFC0-E0DF83ACD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085624"/>
        <c:axId val="1177086608"/>
      </c:lineChart>
      <c:catAx>
        <c:axId val="1170025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002696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70026960"/>
        <c:scaling>
          <c:orientation val="minMax"/>
          <c:max val="2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0025976"/>
        <c:crosses val="autoZero"/>
        <c:crossBetween val="midCat"/>
        <c:majorUnit val="1"/>
      </c:valAx>
      <c:valAx>
        <c:axId val="1177086608"/>
        <c:scaling>
          <c:orientation val="minMax"/>
          <c:max val="1.6180000000000001"/>
          <c:min val="0"/>
        </c:scaling>
        <c:delete val="0"/>
        <c:axPos val="r"/>
        <c:numFmt formatCode="0.000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085624"/>
        <c:crosses val="max"/>
        <c:crossBetween val="between"/>
        <c:majorUnit val="6.1800000000000015E-2"/>
      </c:valAx>
      <c:catAx>
        <c:axId val="1177085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77086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69785966068863"/>
          <c:y val="0.17195605335918887"/>
          <c:w val="0.76552817994376909"/>
          <c:h val="0.7204925160313391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Sheet2!$Z$5:$Z$26</c:f>
              <c:numCache>
                <c:formatCode>0.00000000000000</c:formatCode>
                <c:ptCount val="22"/>
                <c:pt idx="0">
                  <c:v>1</c:v>
                </c:pt>
                <c:pt idx="1">
                  <c:v>1.4142135623730951</c:v>
                </c:pt>
                <c:pt idx="2">
                  <c:v>1.7320508075688772</c:v>
                </c:pt>
                <c:pt idx="3">
                  <c:v>2</c:v>
                </c:pt>
                <c:pt idx="4">
                  <c:v>2.2360679774997898</c:v>
                </c:pt>
                <c:pt idx="5">
                  <c:v>2.4494897427831779</c:v>
                </c:pt>
                <c:pt idx="6">
                  <c:v>2.6457513110645907</c:v>
                </c:pt>
                <c:pt idx="7">
                  <c:v>2.8284271247461903</c:v>
                </c:pt>
                <c:pt idx="8">
                  <c:v>3</c:v>
                </c:pt>
                <c:pt idx="9">
                  <c:v>3.1622776601683795</c:v>
                </c:pt>
                <c:pt idx="10">
                  <c:v>3.3166247903553998</c:v>
                </c:pt>
                <c:pt idx="11">
                  <c:v>3.4641016151377544</c:v>
                </c:pt>
                <c:pt idx="12">
                  <c:v>3.6055512754639891</c:v>
                </c:pt>
                <c:pt idx="13">
                  <c:v>3.7416573867739413</c:v>
                </c:pt>
                <c:pt idx="14">
                  <c:v>3.872983346207417</c:v>
                </c:pt>
                <c:pt idx="15">
                  <c:v>4</c:v>
                </c:pt>
                <c:pt idx="16">
                  <c:v>4.1231056256176606</c:v>
                </c:pt>
                <c:pt idx="17">
                  <c:v>4.2426406871192848</c:v>
                </c:pt>
                <c:pt idx="18">
                  <c:v>4.358898943540674</c:v>
                </c:pt>
                <c:pt idx="19">
                  <c:v>4.4721359549995796</c:v>
                </c:pt>
                <c:pt idx="20">
                  <c:v>4.5825756949558398</c:v>
                </c:pt>
                <c:pt idx="21">
                  <c:v>4.6904157598234297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41-4A11-88BD-250349B81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981816"/>
        <c:axId val="2091984112"/>
      </c:lineChart>
      <c:catAx>
        <c:axId val="2091981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984112"/>
        <c:crosses val="autoZero"/>
        <c:auto val="1"/>
        <c:lblAlgn val="ctr"/>
        <c:lblOffset val="100"/>
        <c:noMultiLvlLbl val="0"/>
      </c:catAx>
      <c:valAx>
        <c:axId val="209198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981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Sheet2!$K$6:$K$89</c:f>
              <c:numCache>
                <c:formatCode>General</c:formatCode>
                <c:ptCount val="84"/>
                <c:pt idx="0" formatCode="0.0000000">
                  <c:v>0</c:v>
                </c:pt>
                <c:pt idx="1">
                  <c:v>0.47157033685711308</c:v>
                </c:pt>
                <c:pt idx="2">
                  <c:v>0.62876044774632367</c:v>
                </c:pt>
                <c:pt idx="3">
                  <c:v>0.70735550214346732</c:v>
                </c:pt>
                <c:pt idx="4">
                  <c:v>0.7545125339438018</c:v>
                </c:pt>
                <c:pt idx="5">
                  <c:v>0.78595055444589923</c:v>
                </c:pt>
                <c:pt idx="6">
                  <c:v>0.80840628277721227</c:v>
                </c:pt>
                <c:pt idx="7">
                  <c:v>0.82524807850209958</c:v>
                </c:pt>
                <c:pt idx="8">
                  <c:v>0.83834725248924946</c:v>
                </c:pt>
                <c:pt idx="9">
                  <c:v>0.84882659125999049</c:v>
                </c:pt>
                <c:pt idx="10">
                  <c:v>0.85740059532797341</c:v>
                </c:pt>
                <c:pt idx="11">
                  <c:v>0.86454559836872824</c:v>
                </c:pt>
                <c:pt idx="12">
                  <c:v>0.87059136985011953</c:v>
                </c:pt>
                <c:pt idx="13">
                  <c:v>0.87577345939214035</c:v>
                </c:pt>
                <c:pt idx="14">
                  <c:v>0.88026460338257972</c:v>
                </c:pt>
                <c:pt idx="15">
                  <c:v>0.8841943541123074</c:v>
                </c:pt>
                <c:pt idx="16">
                  <c:v>0.88766178098027426</c:v>
                </c:pt>
                <c:pt idx="17">
                  <c:v>0.89074393796357698</c:v>
                </c:pt>
                <c:pt idx="18">
                  <c:v>0.8935016571491845</c:v>
                </c:pt>
                <c:pt idx="19">
                  <c:v>0.89598360420669576</c:v>
                </c:pt>
                <c:pt idx="20">
                  <c:v>0.89822917515448031</c:v>
                </c:pt>
                <c:pt idx="21">
                  <c:v>0.90027060309835394</c:v>
                </c:pt>
                <c:pt idx="22">
                  <c:v>0.90213451538672074</c:v>
                </c:pt>
                <c:pt idx="23">
                  <c:v>0.90384310147647873</c:v>
                </c:pt>
                <c:pt idx="24">
                  <c:v>0.90541500051148105</c:v>
                </c:pt>
                <c:pt idx="25">
                  <c:v>0.90686598407492658</c:v>
                </c:pt>
                <c:pt idx="26">
                  <c:v>0.90820948721925665</c:v>
                </c:pt>
                <c:pt idx="27">
                  <c:v>0.90945702570362841</c:v>
                </c:pt>
                <c:pt idx="28">
                  <c:v>0.91061852690668588</c:v>
                </c:pt>
                <c:pt idx="29">
                  <c:v>0.911702594556559</c:v>
                </c:pt>
                <c:pt idx="30">
                  <c:v>0.9127167222229059</c:v>
                </c:pt>
                <c:pt idx="31">
                  <c:v>0.91366746677915511</c:v>
                </c:pt>
                <c:pt idx="32">
                  <c:v>0.91456059032626424</c:v>
                </c:pt>
                <c:pt idx="33">
                  <c:v>0.91540117707087842</c:v>
                </c:pt>
                <c:pt idx="34">
                  <c:v>0.91619373016758332</c:v>
                </c:pt>
                <c:pt idx="35">
                  <c:v>0.91694225242026151</c:v>
                </c:pt>
                <c:pt idx="36">
                  <c:v>0.91765031389739882</c:v>
                </c:pt>
                <c:pt idx="37">
                  <c:v>0.91832110887076102</c:v>
                </c:pt>
                <c:pt idx="38">
                  <c:v>0.91895750399447462</c:v>
                </c:pt>
                <c:pt idx="39">
                  <c:v>0.91956207925726607</c:v>
                </c:pt>
                <c:pt idx="40">
                  <c:v>0.92013716294161163</c:v>
                </c:pt>
                <c:pt idx="41">
                  <c:v>0.92068486158886464</c:v>
                </c:pt>
                <c:pt idx="42">
                  <c:v>0.92120708578300869</c:v>
                </c:pt>
                <c:pt idx="43">
                  <c:v>0.92170557241855133</c:v>
                </c:pt>
                <c:pt idx="44">
                  <c:v>0.92218190399941935</c:v>
                </c:pt>
                <c:pt idx="45">
                  <c:v>0.92263752542044908</c:v>
                </c:pt>
                <c:pt idx="46">
                  <c:v>0.92307375860679963</c:v>
                </c:pt>
                <c:pt idx="47">
                  <c:v>0.92349181532306979</c:v>
                </c:pt>
                <c:pt idx="48">
                  <c:v>0.9238928084143927</c:v>
                </c:pt>
                <c:pt idx="49">
                  <c:v>0.9242777616983</c:v>
                </c:pt>
                <c:pt idx="50">
                  <c:v>0.92464761869282197</c:v>
                </c:pt>
                <c:pt idx="51">
                  <c:v>0.92500325033775488</c:v>
                </c:pt>
                <c:pt idx="52">
                  <c:v>0.92534546184157596</c:v>
                </c:pt>
                <c:pt idx="53">
                  <c:v>0.92567499876765302</c:v>
                </c:pt>
                <c:pt idx="54">
                  <c:v>0.92599255245659928</c:v>
                </c:pt>
                <c:pt idx="55">
                  <c:v>0.92629876486758478</c:v>
                </c:pt>
                <c:pt idx="56">
                  <c:v>0.92659423290992393</c:v>
                </c:pt>
                <c:pt idx="57">
                  <c:v>0.9268795123268565</c:v>
                </c:pt>
                <c:pt idx="58">
                  <c:v>0.92715512118403909</c:v>
                </c:pt>
                <c:pt idx="59">
                  <c:v>0.9274215430095204</c:v>
                </c:pt>
                <c:pt idx="60">
                  <c:v>0.92767922962447791</c:v>
                </c:pt>
                <c:pt idx="61">
                  <c:v>0.92792860370042329</c:v>
                </c:pt>
                <c:pt idx="62">
                  <c:v>0.92817006107252398</c:v>
                </c:pt>
                <c:pt idx="63">
                  <c:v>0.9284039728362925</c:v>
                </c:pt>
                <c:pt idx="64">
                  <c:v>0.92863068725055675</c:v>
                </c:pt>
                <c:pt idx="65">
                  <c:v>0.92885053146758523</c:v>
                </c:pt>
                <c:pt idx="66">
                  <c:v>0.92906381310813524</c:v>
                </c:pt>
                <c:pt idx="67">
                  <c:v>0.92927082169765296</c:v>
                </c:pt>
                <c:pt idx="68">
                  <c:v>0.92947182997747069</c:v>
                </c:pt>
                <c:pt idx="69">
                  <c:v>0.92966709510372125</c:v>
                </c:pt>
                <c:pt idx="70">
                  <c:v>0.92985685974488086</c:v>
                </c:pt>
                <c:pt idx="71">
                  <c:v>0.93004135308781466</c:v>
                </c:pt>
                <c:pt idx="72">
                  <c:v>0.9302207917612163</c:v>
                </c:pt>
                <c:pt idx="73">
                  <c:v>0.93039538068413541</c:v>
                </c:pt>
                <c:pt idx="74">
                  <c:v>0.93056531384657104</c:v>
                </c:pt>
                <c:pt idx="75">
                  <c:v>0.93073077502856283</c:v>
                </c:pt>
                <c:pt idx="76">
                  <c:v>0.93089193846309892</c:v>
                </c:pt>
                <c:pt idx="77">
                  <c:v>0.9310489694481735</c:v>
                </c:pt>
                <c:pt idx="78">
                  <c:v>0.93120202491223214</c:v>
                </c:pt>
                <c:pt idx="79">
                  <c:v>0.931351253937313</c:v>
                </c:pt>
                <c:pt idx="80">
                  <c:v>0.93149679824338505</c:v>
                </c:pt>
                <c:pt idx="81">
                  <c:v>0.93163879263724581</c:v>
                </c:pt>
                <c:pt idx="82">
                  <c:v>0.93177736542897016</c:v>
                </c:pt>
                <c:pt idx="83">
                  <c:v>0.93191263881862574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5B-47E7-B8FE-74D9ABB0E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445824"/>
        <c:axId val="1809113488"/>
      </c:line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Sheet2!$I$6:$I$90</c:f>
              <c:numCache>
                <c:formatCode>0.0000000</c:formatCode>
                <c:ptCount val="85"/>
                <c:pt idx="0">
                  <c:v>0</c:v>
                </c:pt>
                <c:pt idx="1">
                  <c:v>1.7310228518349624E-5</c:v>
                </c:pt>
                <c:pt idx="2">
                  <c:v>3.6707628036397599E-5</c:v>
                </c:pt>
                <c:pt idx="3">
                  <c:v>5.8380943279701114E-5</c:v>
                </c:pt>
                <c:pt idx="4">
                  <c:v>8.2534090853597641E-5</c:v>
                </c:pt>
                <c:pt idx="5">
                  <c:v>1.0938730258355789E-4</c:v>
                </c:pt>
                <c:pt idx="6">
                  <c:v>1.3917835157031822E-4</c:v>
                </c:pt>
                <c:pt idx="7">
                  <c:v>1.7216386677770812E-4</c:v>
                </c:pt>
                <c:pt idx="8">
                  <c:v>2.086207423714348E-4</c:v>
                </c:pt>
                <c:pt idx="9">
                  <c:v>2.4884764845592433E-4</c:v>
                </c:pt>
                <c:pt idx="10">
                  <c:v>2.9316665031256517E-4</c:v>
                </c:pt>
                <c:pt idx="11">
                  <c:v>3.4192494373114224E-4</c:v>
                </c:pt>
                <c:pt idx="12">
                  <c:v>3.9549671454727764E-4</c:v>
                </c:pt>
                <c:pt idx="13">
                  <c:v>4.542851310544993E-4</c:v>
                </c:pt>
                <c:pt idx="14">
                  <c:v>5.1872447855386139E-4</c:v>
                </c:pt>
                <c:pt idx="15">
                  <c:v>5.8928244593792201E-4</c:v>
                </c:pt>
                <c:pt idx="16">
                  <c:v>6.6646257488212068E-4</c:v>
                </c:pt>
                <c:pt idx="17">
                  <c:v>7.5080688293927E-4</c:v>
                </c:pt>
                <c:pt idx="18">
                  <c:v>8.4289867260367579E-4</c:v>
                </c:pt>
                <c:pt idx="19">
                  <c:v>9.4336553923474176E-4</c:v>
                </c:pt>
                <c:pt idx="20">
                  <c:v>1.0528825916072404E-3</c:v>
                </c:pt>
                <c:pt idx="21">
                  <c:v>1.1721758997932374E-3</c:v>
                </c:pt>
                <c:pt idx="22">
                  <c:v>1.3020261860812732E-3</c:v>
                </c:pt>
                <c:pt idx="23">
                  <c:v>1.4432727757047736E-3</c:v>
                </c:pt>
                <c:pt idx="24">
                  <c:v>1.5968178252919185E-3</c:v>
                </c:pt>
                <c:pt idx="25">
                  <c:v>1.7636308481633889E-3</c:v>
                </c:pt>
                <c:pt idx="26">
                  <c:v>1.9447535569022678E-3</c:v>
                </c:pt>
                <c:pt idx="27">
                  <c:v>2.1413050450030946E-3</c:v>
                </c:pt>
                <c:pt idx="28">
                  <c:v>2.3544873308845027E-3</c:v>
                </c:pt>
                <c:pt idx="29">
                  <c:v>2.5855912891236121E-3</c:v>
                </c:pt>
                <c:pt idx="30">
                  <c:v>2.8360029954518362E-3</c:v>
                </c:pt>
                <c:pt idx="31">
                  <c:v>3.1072105138435502E-3</c:v>
                </c:pt>
                <c:pt idx="32">
                  <c:v>3.4008111559417076E-3</c:v>
                </c:pt>
                <c:pt idx="33">
                  <c:v>3.7185192451038018E-3</c:v>
                </c:pt>
                <c:pt idx="34">
                  <c:v>4.062174419528719E-3</c:v>
                </c:pt>
                <c:pt idx="35">
                  <c:v>4.4337505112436171E-3</c:v>
                </c:pt>
                <c:pt idx="36">
                  <c:v>4.8353650402092052E-3</c:v>
                </c:pt>
                <c:pt idx="37">
                  <c:v>5.2692893654366912E-3</c:v>
                </c:pt>
                <c:pt idx="38">
                  <c:v>5.7379595378311832E-3</c:v>
                </c:pt>
                <c:pt idx="39">
                  <c:v>6.2439879024761558E-3</c:v>
                </c:pt>
                <c:pt idx="40">
                  <c:v>6.7901755012771403E-3</c:v>
                </c:pt>
                <c:pt idx="41">
                  <c:v>7.3795253302990638E-3</c:v>
                </c:pt>
                <c:pt idx="42">
                  <c:v>8.0152565097724171E-3</c:v>
                </c:pt>
                <c:pt idx="43">
                  <c:v>8.7008194286299911E-3</c:v>
                </c:pt>
                <c:pt idx="44">
                  <c:v>9.4399119295753842E-3</c:v>
                </c:pt>
                <c:pt idx="45">
                  <c:v>1.0236496605100731E-2</c:v>
                </c:pt>
                <c:pt idx="46">
                  <c:v>1.1094819279582113E-2</c:v>
                </c:pt>
                <c:pt idx="47">
                  <c:v>1.2019428757597428E-2</c:v>
                </c:pt>
                <c:pt idx="48">
                  <c:v>1.3015197923971433E-2</c:v>
                </c:pt>
                <c:pt idx="49">
                  <c:v>1.4087346286749902E-2</c:v>
                </c:pt>
                <c:pt idx="50">
                  <c:v>1.5241464060398169E-2</c:v>
                </c:pt>
                <c:pt idx="51">
                  <c:v>1.6483537893003053E-2</c:v>
                </c:pt>
                <c:pt idx="52">
                  <c:v>1.7819978348167176E-2</c:v>
                </c:pt>
                <c:pt idx="53">
                  <c:v>1.9257649259664333E-2</c:v>
                </c:pt>
                <c:pt idx="54">
                  <c:v>2.0803899084778088E-2</c:v>
                </c:pt>
                <c:pt idx="55">
                  <c:v>2.246659439062082E-2</c:v>
                </c:pt>
                <c:pt idx="56">
                  <c:v>2.4254155616662665E-2</c:v>
                </c:pt>
                <c:pt idx="57">
                  <c:v>2.6175595266218821E-2</c:v>
                </c:pt>
                <c:pt idx="58">
                  <c:v>2.8240558689777373E-2</c:v>
                </c:pt>
                <c:pt idx="59">
                  <c:v>3.0459367633878021E-2</c:v>
                </c:pt>
                <c:pt idx="60">
                  <c:v>3.2843066740757543E-2</c:v>
                </c:pt>
                <c:pt idx="61">
                  <c:v>3.5403473196281787E-2</c:v>
                </c:pt>
                <c:pt idx="62">
                  <c:v>3.8153229736747729E-2</c:v>
                </c:pt>
                <c:pt idx="63">
                  <c:v>4.1105861239114638E-2</c:v>
                </c:pt>
                <c:pt idx="64">
                  <c:v>4.4275835134069297E-2</c:v>
                </c:pt>
                <c:pt idx="65">
                  <c:v>4.7678625897189519E-2</c:v>
                </c:pt>
                <c:pt idx="66">
                  <c:v>5.1330783890339404E-2</c:v>
                </c:pt>
                <c:pt idx="67">
                  <c:v>5.5250008843434451E-2</c:v>
                </c:pt>
                <c:pt idx="68">
                  <c:v>5.9455228285872685E-2</c:v>
                </c:pt>
                <c:pt idx="69">
                  <c:v>6.3966681257369373E-2</c:v>
                </c:pt>
                <c:pt idx="70">
                  <c:v>6.8806007649687473E-2</c:v>
                </c:pt>
                <c:pt idx="71">
                  <c:v>7.3996343553958788E-2</c:v>
                </c:pt>
                <c:pt idx="72">
                  <c:v>7.9562423013003425E-2</c:v>
                </c:pt>
                <c:pt idx="73">
                  <c:v>8.5530686604376349E-2</c:v>
                </c:pt>
                <c:pt idx="74">
                  <c:v>9.1929397307931815E-2</c:v>
                </c:pt>
                <c:pt idx="75">
                  <c:v>9.8788764141588103E-2</c:v>
                </c:pt>
                <c:pt idx="76">
                  <c:v>0.10614107408080109</c:v>
                </c:pt>
                <c:pt idx="77">
                  <c:v>0.11402083281120667</c:v>
                </c:pt>
                <c:pt idx="78">
                  <c:v>0.12246491490000366</c:v>
                </c:pt>
                <c:pt idx="79">
                  <c:v>0.13151272401018055</c:v>
                </c:pt>
                <c:pt idx="80">
                  <c:v>0.14120636382267904</c:v>
                </c:pt>
                <c:pt idx="81">
                  <c:v>0.15159082037529892</c:v>
                </c:pt>
                <c:pt idx="82">
                  <c:v>0.16271415657368848</c:v>
                </c:pt>
                <c:pt idx="83">
                  <c:v>0.17462771967934465</c:v>
                </c:pt>
                <c:pt idx="84">
                  <c:v>0.18738636263235797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5B-47E7-B8FE-74D9ABB0E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517024"/>
        <c:axId val="1809096432"/>
      </c:lineChart>
      <c:catAx>
        <c:axId val="1886445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113488"/>
        <c:crosses val="autoZero"/>
        <c:auto val="1"/>
        <c:lblAlgn val="ctr"/>
        <c:lblOffset val="100"/>
        <c:noMultiLvlLbl val="0"/>
      </c:catAx>
      <c:valAx>
        <c:axId val="180911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445824"/>
        <c:crosses val="autoZero"/>
        <c:crossBetween val="between"/>
      </c:valAx>
      <c:valAx>
        <c:axId val="1809096432"/>
        <c:scaling>
          <c:orientation val="minMax"/>
          <c:max val="0.2"/>
        </c:scaling>
        <c:delete val="0"/>
        <c:axPos val="r"/>
        <c:numFmt formatCode="0.000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517024"/>
        <c:crosses val="max"/>
        <c:crossBetween val="between"/>
      </c:valAx>
      <c:catAx>
        <c:axId val="1886517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809096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Sheet2!$X$19:$X$22</c:f>
              <c:numCache>
                <c:formatCode>General</c:formatCode>
                <c:ptCount val="4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1-4668-A569-DE8ED1967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457024"/>
        <c:axId val="1809123472"/>
      </c:radarChart>
      <c:catAx>
        <c:axId val="188645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123472"/>
        <c:crosses val="autoZero"/>
        <c:auto val="1"/>
        <c:lblAlgn val="ctr"/>
        <c:lblOffset val="100"/>
        <c:noMultiLvlLbl val="0"/>
      </c:catAx>
      <c:valAx>
        <c:axId val="180912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45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7344324899818"/>
          <c:y val="0.1196588486140725"/>
          <c:w val="0.84646311655863493"/>
          <c:h val="0.79448964401837829"/>
        </c:manualLayout>
      </c:layout>
      <c:lineChart>
        <c:grouping val="standard"/>
        <c:varyColors val="0"/>
        <c:ser>
          <c:idx val="4"/>
          <c:order val="0"/>
          <c:spPr>
            <a:ln w="12700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circle"/>
            <c:size val="12"/>
            <c:spPr>
              <a:solidFill>
                <a:srgbClr val="D9DBFF"/>
              </a:solidFill>
              <a:ln w="9525">
                <a:solidFill>
                  <a:srgbClr val="002060"/>
                </a:solidFill>
              </a:ln>
              <a:effectLst/>
            </c:spPr>
          </c:marker>
          <c:val>
            <c:numRef>
              <c:f>Sheet3!$P$19:$P$32</c:f>
              <c:numCache>
                <c:formatCode>General</c:formatCode>
                <c:ptCount val="14"/>
                <c:pt idx="0">
                  <c:v>0</c:v>
                </c:pt>
                <c:pt idx="1">
                  <c:v>0.33352154211024027</c:v>
                </c:pt>
                <c:pt idx="2">
                  <c:v>0.44469534222361901</c:v>
                </c:pt>
                <c:pt idx="3">
                  <c:v>0.50028220683779245</c:v>
                </c:pt>
                <c:pt idx="4">
                  <c:v>0.53363429725229738</c:v>
                </c:pt>
                <c:pt idx="5">
                  <c:v>0.55586900056699906</c:v>
                </c:pt>
                <c:pt idx="6">
                  <c:v>0.57175091125328914</c:v>
                </c:pt>
                <c:pt idx="7">
                  <c:v>0.58366232654682038</c:v>
                </c:pt>
                <c:pt idx="8">
                  <c:v>0.59292674491190012</c:v>
                </c:pt>
                <c:pt idx="9">
                  <c:v>0.6003382654270929</c:v>
                </c:pt>
                <c:pt idx="10">
                  <c:v>0.60640222386966181</c:v>
                </c:pt>
                <c:pt idx="11">
                  <c:v>0.6114555107577937</c:v>
                </c:pt>
                <c:pt idx="12">
                  <c:v>0.61573135798870937</c:v>
                </c:pt>
                <c:pt idx="13">
                  <c:v>0.61939635977468976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2E2-4247-B487-F47B8ABDD8B2}"/>
            </c:ext>
          </c:extLst>
        </c:ser>
        <c:ser>
          <c:idx val="5"/>
          <c:order val="1"/>
          <c:spPr>
            <a:ln w="6350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Sheet3!$K$19:$K$32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0.66666666666666674</c:v>
                </c:pt>
                <c:pt idx="3">
                  <c:v>0.6</c:v>
                </c:pt>
                <c:pt idx="4">
                  <c:v>0.625</c:v>
                </c:pt>
                <c:pt idx="5">
                  <c:v>0.61538461538461542</c:v>
                </c:pt>
                <c:pt idx="6">
                  <c:v>0.61904761904761907</c:v>
                </c:pt>
                <c:pt idx="7">
                  <c:v>0.61764705882352944</c:v>
                </c:pt>
                <c:pt idx="8">
                  <c:v>0.61818181818181817</c:v>
                </c:pt>
                <c:pt idx="9">
                  <c:v>0.6179775280898876</c:v>
                </c:pt>
                <c:pt idx="10">
                  <c:v>0.61805555555555558</c:v>
                </c:pt>
                <c:pt idx="11">
                  <c:v>0.61802575107296143</c:v>
                </c:pt>
                <c:pt idx="12">
                  <c:v>0.61803713527851456</c:v>
                </c:pt>
                <c:pt idx="13">
                  <c:v>0.61803278688524588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2E2-4247-B487-F47B8ABDD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273264"/>
        <c:axId val="978273592"/>
      </c:lineChart>
      <c:catAx>
        <c:axId val="978273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8273592"/>
        <c:crosses val="autoZero"/>
        <c:auto val="1"/>
        <c:lblAlgn val="ctr"/>
        <c:lblOffset val="100"/>
        <c:noMultiLvlLbl val="0"/>
      </c:catAx>
      <c:valAx>
        <c:axId val="978273592"/>
        <c:scaling>
          <c:orientation val="minMax"/>
          <c:max val="0.3335400000000000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8273264"/>
        <c:crosses val="autoZero"/>
        <c:crossBetween val="midCat"/>
        <c:majorUnit val="4.7645700000000006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2891223376401919E-2"/>
          <c:y val="0.14844478556691876"/>
          <c:w val="0.91700233089705863"/>
          <c:h val="0.69472615719931785"/>
        </c:manualLayout>
      </c:layout>
      <c:barChart>
        <c:barDir val="col"/>
        <c:grouping val="percentStacked"/>
        <c:varyColors val="0"/>
        <c:ser>
          <c:idx val="1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Sheet1!$G$9:$G$72</c:f>
              <c:numCache>
                <c:formatCode>0.000%</c:formatCode>
                <c:ptCount val="64"/>
                <c:pt idx="0">
                  <c:v>0</c:v>
                </c:pt>
                <c:pt idx="1">
                  <c:v>1.5625E-2</c:v>
                </c:pt>
                <c:pt idx="2">
                  <c:v>3.125E-2</c:v>
                </c:pt>
                <c:pt idx="3">
                  <c:v>4.6875E-2</c:v>
                </c:pt>
                <c:pt idx="4">
                  <c:v>6.25E-2</c:v>
                </c:pt>
                <c:pt idx="5">
                  <c:v>7.8125E-2</c:v>
                </c:pt>
                <c:pt idx="6">
                  <c:v>9.375E-2</c:v>
                </c:pt>
                <c:pt idx="7">
                  <c:v>0.109375</c:v>
                </c:pt>
                <c:pt idx="8">
                  <c:v>0.125</c:v>
                </c:pt>
                <c:pt idx="9">
                  <c:v>0.140625</c:v>
                </c:pt>
                <c:pt idx="10">
                  <c:v>0.15625</c:v>
                </c:pt>
                <c:pt idx="11">
                  <c:v>0.171875</c:v>
                </c:pt>
                <c:pt idx="12">
                  <c:v>0.1875</c:v>
                </c:pt>
                <c:pt idx="13">
                  <c:v>0.203125</c:v>
                </c:pt>
                <c:pt idx="14">
                  <c:v>0.21875</c:v>
                </c:pt>
                <c:pt idx="15">
                  <c:v>0.234375</c:v>
                </c:pt>
                <c:pt idx="16">
                  <c:v>0.25</c:v>
                </c:pt>
                <c:pt idx="17">
                  <c:v>0.265625</c:v>
                </c:pt>
                <c:pt idx="18">
                  <c:v>0.28125</c:v>
                </c:pt>
                <c:pt idx="19">
                  <c:v>0.296875</c:v>
                </c:pt>
                <c:pt idx="20">
                  <c:v>0.3125</c:v>
                </c:pt>
                <c:pt idx="21">
                  <c:v>0.328125</c:v>
                </c:pt>
                <c:pt idx="22">
                  <c:v>0.34375</c:v>
                </c:pt>
                <c:pt idx="23">
                  <c:v>0.359375</c:v>
                </c:pt>
                <c:pt idx="24">
                  <c:v>0.375</c:v>
                </c:pt>
                <c:pt idx="25">
                  <c:v>0.390625</c:v>
                </c:pt>
                <c:pt idx="26">
                  <c:v>0.40625</c:v>
                </c:pt>
                <c:pt idx="27">
                  <c:v>0.421875</c:v>
                </c:pt>
                <c:pt idx="28">
                  <c:v>0.4375</c:v>
                </c:pt>
                <c:pt idx="29">
                  <c:v>0.453125</c:v>
                </c:pt>
                <c:pt idx="30">
                  <c:v>0.46875</c:v>
                </c:pt>
                <c:pt idx="31">
                  <c:v>0.484375</c:v>
                </c:pt>
                <c:pt idx="32">
                  <c:v>0.5</c:v>
                </c:pt>
                <c:pt idx="33">
                  <c:v>0.515625</c:v>
                </c:pt>
                <c:pt idx="34">
                  <c:v>0.53125</c:v>
                </c:pt>
                <c:pt idx="35">
                  <c:v>0.546875</c:v>
                </c:pt>
                <c:pt idx="36">
                  <c:v>0.5625</c:v>
                </c:pt>
                <c:pt idx="37">
                  <c:v>0.578125</c:v>
                </c:pt>
                <c:pt idx="38">
                  <c:v>0.59375</c:v>
                </c:pt>
                <c:pt idx="39">
                  <c:v>0.609375</c:v>
                </c:pt>
                <c:pt idx="40">
                  <c:v>0.625</c:v>
                </c:pt>
                <c:pt idx="41">
                  <c:v>0.640625</c:v>
                </c:pt>
                <c:pt idx="42">
                  <c:v>0.65625</c:v>
                </c:pt>
                <c:pt idx="43">
                  <c:v>0.671875</c:v>
                </c:pt>
                <c:pt idx="44">
                  <c:v>0.6875</c:v>
                </c:pt>
                <c:pt idx="45">
                  <c:v>0.703125</c:v>
                </c:pt>
                <c:pt idx="46">
                  <c:v>0.71875</c:v>
                </c:pt>
                <c:pt idx="47">
                  <c:v>0.734375</c:v>
                </c:pt>
                <c:pt idx="48">
                  <c:v>0.75</c:v>
                </c:pt>
                <c:pt idx="49">
                  <c:v>0.765625</c:v>
                </c:pt>
                <c:pt idx="50">
                  <c:v>0.78125</c:v>
                </c:pt>
                <c:pt idx="51">
                  <c:v>0.796875</c:v>
                </c:pt>
                <c:pt idx="52">
                  <c:v>0.8125</c:v>
                </c:pt>
                <c:pt idx="53">
                  <c:v>0.828125</c:v>
                </c:pt>
                <c:pt idx="54">
                  <c:v>0.84375</c:v>
                </c:pt>
                <c:pt idx="55">
                  <c:v>0.859375</c:v>
                </c:pt>
                <c:pt idx="56">
                  <c:v>0.875</c:v>
                </c:pt>
                <c:pt idx="57">
                  <c:v>0.6875</c:v>
                </c:pt>
                <c:pt idx="58">
                  <c:v>0.90625</c:v>
                </c:pt>
                <c:pt idx="59">
                  <c:v>0.921875</c:v>
                </c:pt>
                <c:pt idx="60">
                  <c:v>0.9375</c:v>
                </c:pt>
                <c:pt idx="61">
                  <c:v>0.953125</c:v>
                </c:pt>
                <c:pt idx="62">
                  <c:v>0.96875</c:v>
                </c:pt>
                <c:pt idx="63">
                  <c:v>0.984375</c:v>
                </c:pt>
              </c:numCache>
            </c:numRef>
          </c:cat>
          <c:val>
            <c:numRef>
              <c:f>Sheet1!$F$9:$F$73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34-4385-A704-C0343442335E}"/>
            </c:ext>
          </c:extLst>
        </c:ser>
        <c:ser>
          <c:idx val="0"/>
          <c:order val="1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Sheet1!$G$9:$G$72</c:f>
              <c:numCache>
                <c:formatCode>0.000%</c:formatCode>
                <c:ptCount val="64"/>
                <c:pt idx="0">
                  <c:v>0</c:v>
                </c:pt>
                <c:pt idx="1">
                  <c:v>1.5625E-2</c:v>
                </c:pt>
                <c:pt idx="2">
                  <c:v>3.125E-2</c:v>
                </c:pt>
                <c:pt idx="3">
                  <c:v>4.6875E-2</c:v>
                </c:pt>
                <c:pt idx="4">
                  <c:v>6.25E-2</c:v>
                </c:pt>
                <c:pt idx="5">
                  <c:v>7.8125E-2</c:v>
                </c:pt>
                <c:pt idx="6">
                  <c:v>9.375E-2</c:v>
                </c:pt>
                <c:pt idx="7">
                  <c:v>0.109375</c:v>
                </c:pt>
                <c:pt idx="8">
                  <c:v>0.125</c:v>
                </c:pt>
                <c:pt idx="9">
                  <c:v>0.140625</c:v>
                </c:pt>
                <c:pt idx="10">
                  <c:v>0.15625</c:v>
                </c:pt>
                <c:pt idx="11">
                  <c:v>0.171875</c:v>
                </c:pt>
                <c:pt idx="12">
                  <c:v>0.1875</c:v>
                </c:pt>
                <c:pt idx="13">
                  <c:v>0.203125</c:v>
                </c:pt>
                <c:pt idx="14">
                  <c:v>0.21875</c:v>
                </c:pt>
                <c:pt idx="15">
                  <c:v>0.234375</c:v>
                </c:pt>
                <c:pt idx="16">
                  <c:v>0.25</c:v>
                </c:pt>
                <c:pt idx="17">
                  <c:v>0.265625</c:v>
                </c:pt>
                <c:pt idx="18">
                  <c:v>0.28125</c:v>
                </c:pt>
                <c:pt idx="19">
                  <c:v>0.296875</c:v>
                </c:pt>
                <c:pt idx="20">
                  <c:v>0.3125</c:v>
                </c:pt>
                <c:pt idx="21">
                  <c:v>0.328125</c:v>
                </c:pt>
                <c:pt idx="22">
                  <c:v>0.34375</c:v>
                </c:pt>
                <c:pt idx="23">
                  <c:v>0.359375</c:v>
                </c:pt>
                <c:pt idx="24">
                  <c:v>0.375</c:v>
                </c:pt>
                <c:pt idx="25">
                  <c:v>0.390625</c:v>
                </c:pt>
                <c:pt idx="26">
                  <c:v>0.40625</c:v>
                </c:pt>
                <c:pt idx="27">
                  <c:v>0.421875</c:v>
                </c:pt>
                <c:pt idx="28">
                  <c:v>0.4375</c:v>
                </c:pt>
                <c:pt idx="29">
                  <c:v>0.453125</c:v>
                </c:pt>
                <c:pt idx="30">
                  <c:v>0.46875</c:v>
                </c:pt>
                <c:pt idx="31">
                  <c:v>0.484375</c:v>
                </c:pt>
                <c:pt idx="32">
                  <c:v>0.5</c:v>
                </c:pt>
                <c:pt idx="33">
                  <c:v>0.515625</c:v>
                </c:pt>
                <c:pt idx="34">
                  <c:v>0.53125</c:v>
                </c:pt>
                <c:pt idx="35">
                  <c:v>0.546875</c:v>
                </c:pt>
                <c:pt idx="36">
                  <c:v>0.5625</c:v>
                </c:pt>
                <c:pt idx="37">
                  <c:v>0.578125</c:v>
                </c:pt>
                <c:pt idx="38">
                  <c:v>0.59375</c:v>
                </c:pt>
                <c:pt idx="39">
                  <c:v>0.609375</c:v>
                </c:pt>
                <c:pt idx="40">
                  <c:v>0.625</c:v>
                </c:pt>
                <c:pt idx="41">
                  <c:v>0.640625</c:v>
                </c:pt>
                <c:pt idx="42">
                  <c:v>0.65625</c:v>
                </c:pt>
                <c:pt idx="43">
                  <c:v>0.671875</c:v>
                </c:pt>
                <c:pt idx="44">
                  <c:v>0.6875</c:v>
                </c:pt>
                <c:pt idx="45">
                  <c:v>0.703125</c:v>
                </c:pt>
                <c:pt idx="46">
                  <c:v>0.71875</c:v>
                </c:pt>
                <c:pt idx="47">
                  <c:v>0.734375</c:v>
                </c:pt>
                <c:pt idx="48">
                  <c:v>0.75</c:v>
                </c:pt>
                <c:pt idx="49">
                  <c:v>0.765625</c:v>
                </c:pt>
                <c:pt idx="50">
                  <c:v>0.78125</c:v>
                </c:pt>
                <c:pt idx="51">
                  <c:v>0.796875</c:v>
                </c:pt>
                <c:pt idx="52">
                  <c:v>0.8125</c:v>
                </c:pt>
                <c:pt idx="53">
                  <c:v>0.828125</c:v>
                </c:pt>
                <c:pt idx="54">
                  <c:v>0.84375</c:v>
                </c:pt>
                <c:pt idx="55">
                  <c:v>0.859375</c:v>
                </c:pt>
                <c:pt idx="56">
                  <c:v>0.875</c:v>
                </c:pt>
                <c:pt idx="57">
                  <c:v>0.6875</c:v>
                </c:pt>
                <c:pt idx="58">
                  <c:v>0.90625</c:v>
                </c:pt>
                <c:pt idx="59">
                  <c:v>0.921875</c:v>
                </c:pt>
                <c:pt idx="60">
                  <c:v>0.9375</c:v>
                </c:pt>
                <c:pt idx="61">
                  <c:v>0.953125</c:v>
                </c:pt>
                <c:pt idx="62">
                  <c:v>0.96875</c:v>
                </c:pt>
                <c:pt idx="63">
                  <c:v>0.984375</c:v>
                </c:pt>
              </c:numCache>
            </c:numRef>
          </c:cat>
          <c:val>
            <c:numRef>
              <c:f>Sheet1!$E$9:$E$72</c:f>
              <c:numCache>
                <c:formatCode>General</c:formatCode>
                <c:ptCount val="64"/>
                <c:pt idx="0">
                  <c:v>64</c:v>
                </c:pt>
                <c:pt idx="1">
                  <c:v>63</c:v>
                </c:pt>
                <c:pt idx="2">
                  <c:v>62</c:v>
                </c:pt>
                <c:pt idx="3">
                  <c:v>61</c:v>
                </c:pt>
                <c:pt idx="4">
                  <c:v>60</c:v>
                </c:pt>
                <c:pt idx="5">
                  <c:v>59</c:v>
                </c:pt>
                <c:pt idx="6">
                  <c:v>58</c:v>
                </c:pt>
                <c:pt idx="7">
                  <c:v>57</c:v>
                </c:pt>
                <c:pt idx="8">
                  <c:v>56</c:v>
                </c:pt>
                <c:pt idx="9">
                  <c:v>55</c:v>
                </c:pt>
                <c:pt idx="10">
                  <c:v>54</c:v>
                </c:pt>
                <c:pt idx="11">
                  <c:v>53</c:v>
                </c:pt>
                <c:pt idx="12">
                  <c:v>52</c:v>
                </c:pt>
                <c:pt idx="13">
                  <c:v>51</c:v>
                </c:pt>
                <c:pt idx="14">
                  <c:v>50</c:v>
                </c:pt>
                <c:pt idx="15">
                  <c:v>49</c:v>
                </c:pt>
                <c:pt idx="16">
                  <c:v>48</c:v>
                </c:pt>
                <c:pt idx="17">
                  <c:v>47</c:v>
                </c:pt>
                <c:pt idx="18">
                  <c:v>46</c:v>
                </c:pt>
                <c:pt idx="19">
                  <c:v>45</c:v>
                </c:pt>
                <c:pt idx="20">
                  <c:v>44</c:v>
                </c:pt>
                <c:pt idx="21">
                  <c:v>43</c:v>
                </c:pt>
                <c:pt idx="22">
                  <c:v>42</c:v>
                </c:pt>
                <c:pt idx="23">
                  <c:v>41</c:v>
                </c:pt>
                <c:pt idx="24">
                  <c:v>40</c:v>
                </c:pt>
                <c:pt idx="25">
                  <c:v>39</c:v>
                </c:pt>
                <c:pt idx="26">
                  <c:v>38</c:v>
                </c:pt>
                <c:pt idx="27">
                  <c:v>37</c:v>
                </c:pt>
                <c:pt idx="28">
                  <c:v>36</c:v>
                </c:pt>
                <c:pt idx="29">
                  <c:v>35</c:v>
                </c:pt>
                <c:pt idx="30">
                  <c:v>34</c:v>
                </c:pt>
                <c:pt idx="31">
                  <c:v>33</c:v>
                </c:pt>
                <c:pt idx="32">
                  <c:v>32</c:v>
                </c:pt>
                <c:pt idx="33">
                  <c:v>31</c:v>
                </c:pt>
                <c:pt idx="34">
                  <c:v>30</c:v>
                </c:pt>
                <c:pt idx="35">
                  <c:v>29</c:v>
                </c:pt>
                <c:pt idx="36">
                  <c:v>28</c:v>
                </c:pt>
                <c:pt idx="37">
                  <c:v>27</c:v>
                </c:pt>
                <c:pt idx="38">
                  <c:v>26</c:v>
                </c:pt>
                <c:pt idx="39">
                  <c:v>25</c:v>
                </c:pt>
                <c:pt idx="40">
                  <c:v>24</c:v>
                </c:pt>
                <c:pt idx="41">
                  <c:v>23</c:v>
                </c:pt>
                <c:pt idx="42">
                  <c:v>22</c:v>
                </c:pt>
                <c:pt idx="43">
                  <c:v>21</c:v>
                </c:pt>
                <c:pt idx="44">
                  <c:v>20</c:v>
                </c:pt>
                <c:pt idx="45">
                  <c:v>19</c:v>
                </c:pt>
                <c:pt idx="46">
                  <c:v>18</c:v>
                </c:pt>
                <c:pt idx="47">
                  <c:v>17</c:v>
                </c:pt>
                <c:pt idx="48">
                  <c:v>16</c:v>
                </c:pt>
                <c:pt idx="49">
                  <c:v>15</c:v>
                </c:pt>
                <c:pt idx="50">
                  <c:v>14</c:v>
                </c:pt>
                <c:pt idx="51">
                  <c:v>13</c:v>
                </c:pt>
                <c:pt idx="52">
                  <c:v>12</c:v>
                </c:pt>
                <c:pt idx="53">
                  <c:v>11</c:v>
                </c:pt>
                <c:pt idx="54">
                  <c:v>10</c:v>
                </c:pt>
                <c:pt idx="55">
                  <c:v>9</c:v>
                </c:pt>
                <c:pt idx="56">
                  <c:v>8</c:v>
                </c:pt>
                <c:pt idx="57">
                  <c:v>7</c:v>
                </c:pt>
                <c:pt idx="58">
                  <c:v>6</c:v>
                </c:pt>
                <c:pt idx="59">
                  <c:v>5</c:v>
                </c:pt>
                <c:pt idx="60">
                  <c:v>4</c:v>
                </c:pt>
                <c:pt idx="61">
                  <c:v>3</c:v>
                </c:pt>
                <c:pt idx="62">
                  <c:v>2</c:v>
                </c:pt>
                <c:pt idx="6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4-4385-A704-C03434423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170012856"/>
        <c:axId val="1170017448"/>
      </c:barChart>
      <c:catAx>
        <c:axId val="1170012856"/>
        <c:scaling>
          <c:orientation val="maxMin"/>
        </c:scaling>
        <c:delete val="0"/>
        <c:axPos val="t"/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0017448"/>
        <c:crosses val="autoZero"/>
        <c:auto val="1"/>
        <c:lblAlgn val="ctr"/>
        <c:lblOffset val="100"/>
        <c:noMultiLvlLbl val="0"/>
      </c:catAx>
      <c:valAx>
        <c:axId val="1170017448"/>
        <c:scaling>
          <c:orientation val="maxMin"/>
          <c:max val="1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001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Sheet4!$D$19:$D$24</c:f>
              <c:strCache>
                <c:ptCount val="6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Sheet4!$O$25:$O$109</c:f>
              <c:numCache>
                <c:formatCode>_(* #,##0.000_);_(* \(#,##0.000\);_(* "-"??_);_(@_)</c:formatCode>
                <c:ptCount val="85"/>
                <c:pt idx="0">
                  <c:v>84</c:v>
                </c:pt>
                <c:pt idx="1">
                  <c:v>42</c:v>
                </c:pt>
                <c:pt idx="2">
                  <c:v>28</c:v>
                </c:pt>
                <c:pt idx="3">
                  <c:v>21</c:v>
                </c:pt>
                <c:pt idx="4">
                  <c:v>16.8</c:v>
                </c:pt>
                <c:pt idx="5">
                  <c:v>14</c:v>
                </c:pt>
                <c:pt idx="6">
                  <c:v>12</c:v>
                </c:pt>
                <c:pt idx="7">
                  <c:v>10.5</c:v>
                </c:pt>
                <c:pt idx="8">
                  <c:v>9.3333333333333339</c:v>
                </c:pt>
                <c:pt idx="9">
                  <c:v>8.4</c:v>
                </c:pt>
                <c:pt idx="10">
                  <c:v>7.6363636363636367</c:v>
                </c:pt>
                <c:pt idx="11">
                  <c:v>7</c:v>
                </c:pt>
                <c:pt idx="12">
                  <c:v>6.4615384615384617</c:v>
                </c:pt>
                <c:pt idx="13">
                  <c:v>6</c:v>
                </c:pt>
                <c:pt idx="14">
                  <c:v>5.6</c:v>
                </c:pt>
                <c:pt idx="15">
                  <c:v>5.25</c:v>
                </c:pt>
                <c:pt idx="16">
                  <c:v>4.9411764705882355</c:v>
                </c:pt>
                <c:pt idx="17">
                  <c:v>4.666666666666667</c:v>
                </c:pt>
                <c:pt idx="18">
                  <c:v>4.4210526315789478</c:v>
                </c:pt>
                <c:pt idx="19">
                  <c:v>4.2</c:v>
                </c:pt>
                <c:pt idx="20">
                  <c:v>4</c:v>
                </c:pt>
                <c:pt idx="21">
                  <c:v>3.8181818181818183</c:v>
                </c:pt>
                <c:pt idx="22">
                  <c:v>3.652173913043478</c:v>
                </c:pt>
                <c:pt idx="23">
                  <c:v>3.5</c:v>
                </c:pt>
                <c:pt idx="24">
                  <c:v>3.36</c:v>
                </c:pt>
                <c:pt idx="25">
                  <c:v>3.2307692307692308</c:v>
                </c:pt>
                <c:pt idx="26">
                  <c:v>3.1111111111111112</c:v>
                </c:pt>
                <c:pt idx="27">
                  <c:v>3</c:v>
                </c:pt>
                <c:pt idx="28">
                  <c:v>2.896551724137931</c:v>
                </c:pt>
                <c:pt idx="29">
                  <c:v>2.8</c:v>
                </c:pt>
                <c:pt idx="30">
                  <c:v>2.7096774193548385</c:v>
                </c:pt>
                <c:pt idx="31">
                  <c:v>2.625</c:v>
                </c:pt>
                <c:pt idx="32">
                  <c:v>2.5454545454545454</c:v>
                </c:pt>
                <c:pt idx="33">
                  <c:v>2.4705882352941178</c:v>
                </c:pt>
                <c:pt idx="34">
                  <c:v>2.4</c:v>
                </c:pt>
                <c:pt idx="35">
                  <c:v>2.3333333333333335</c:v>
                </c:pt>
                <c:pt idx="36">
                  <c:v>2.2702702702702702</c:v>
                </c:pt>
                <c:pt idx="37">
                  <c:v>2.2105263157894739</c:v>
                </c:pt>
                <c:pt idx="38">
                  <c:v>2.1538461538461537</c:v>
                </c:pt>
                <c:pt idx="39">
                  <c:v>2.1</c:v>
                </c:pt>
                <c:pt idx="40">
                  <c:v>2.0487804878048781</c:v>
                </c:pt>
                <c:pt idx="41">
                  <c:v>2</c:v>
                </c:pt>
                <c:pt idx="42">
                  <c:v>1.9534883720930232</c:v>
                </c:pt>
                <c:pt idx="43">
                  <c:v>1.9090909090909092</c:v>
                </c:pt>
                <c:pt idx="44">
                  <c:v>1.8666666666666667</c:v>
                </c:pt>
                <c:pt idx="45">
                  <c:v>1.826086956521739</c:v>
                </c:pt>
                <c:pt idx="46">
                  <c:v>1.7872340425531914</c:v>
                </c:pt>
                <c:pt idx="47">
                  <c:v>1.75</c:v>
                </c:pt>
                <c:pt idx="48">
                  <c:v>1.7142857142857142</c:v>
                </c:pt>
                <c:pt idx="49">
                  <c:v>1.68</c:v>
                </c:pt>
                <c:pt idx="50">
                  <c:v>1.6470588235294117</c:v>
                </c:pt>
                <c:pt idx="51">
                  <c:v>1.6153846153846154</c:v>
                </c:pt>
                <c:pt idx="52">
                  <c:v>1.5849056603773586</c:v>
                </c:pt>
                <c:pt idx="53">
                  <c:v>1.5555555555555556</c:v>
                </c:pt>
                <c:pt idx="54">
                  <c:v>1.5272727272727273</c:v>
                </c:pt>
                <c:pt idx="55">
                  <c:v>1.5</c:v>
                </c:pt>
                <c:pt idx="56">
                  <c:v>1.4736842105263157</c:v>
                </c:pt>
                <c:pt idx="57">
                  <c:v>1.4482758620689655</c:v>
                </c:pt>
                <c:pt idx="58">
                  <c:v>1.423728813559322</c:v>
                </c:pt>
                <c:pt idx="59">
                  <c:v>1.4</c:v>
                </c:pt>
                <c:pt idx="60">
                  <c:v>1.3770491803278688</c:v>
                </c:pt>
                <c:pt idx="61">
                  <c:v>1.3548387096774193</c:v>
                </c:pt>
                <c:pt idx="62">
                  <c:v>1.3333333333333333</c:v>
                </c:pt>
                <c:pt idx="63">
                  <c:v>1.3125</c:v>
                </c:pt>
                <c:pt idx="64">
                  <c:v>1.2923076923076924</c:v>
                </c:pt>
                <c:pt idx="65">
                  <c:v>1.2727272727272727</c:v>
                </c:pt>
                <c:pt idx="66">
                  <c:v>1.2537313432835822</c:v>
                </c:pt>
                <c:pt idx="67">
                  <c:v>1.2352941176470589</c:v>
                </c:pt>
                <c:pt idx="68">
                  <c:v>1.2173913043478262</c:v>
                </c:pt>
                <c:pt idx="69">
                  <c:v>1.2</c:v>
                </c:pt>
                <c:pt idx="70">
                  <c:v>1.1830985915492958</c:v>
                </c:pt>
                <c:pt idx="71">
                  <c:v>1.1666666666666667</c:v>
                </c:pt>
                <c:pt idx="72">
                  <c:v>1.1506849315068493</c:v>
                </c:pt>
                <c:pt idx="73">
                  <c:v>1.1351351351351351</c:v>
                </c:pt>
                <c:pt idx="74">
                  <c:v>1.1200000000000001</c:v>
                </c:pt>
                <c:pt idx="75">
                  <c:v>1.1052631578947369</c:v>
                </c:pt>
                <c:pt idx="76">
                  <c:v>1.0909090909090908</c:v>
                </c:pt>
                <c:pt idx="77">
                  <c:v>1.0769230769230769</c:v>
                </c:pt>
                <c:pt idx="78">
                  <c:v>1.0632911392405062</c:v>
                </c:pt>
                <c:pt idx="79">
                  <c:v>1.05</c:v>
                </c:pt>
                <c:pt idx="80">
                  <c:v>1.037037037037037</c:v>
                </c:pt>
                <c:pt idx="81">
                  <c:v>1.024390243902439</c:v>
                </c:pt>
                <c:pt idx="82">
                  <c:v>1.0120481927710843</c:v>
                </c:pt>
                <c:pt idx="83">
                  <c:v>1</c:v>
                </c:pt>
                <c:pt idx="84">
                  <c:v>0.9882352941176471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61-4A8F-9552-7A3A21458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489808"/>
        <c:axId val="1074451824"/>
      </c:lineChart>
      <c:catAx>
        <c:axId val="181848980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451824"/>
        <c:crosses val="autoZero"/>
        <c:auto val="1"/>
        <c:lblAlgn val="ctr"/>
        <c:lblOffset val="100"/>
        <c:tickLblSkip val="2"/>
        <c:noMultiLvlLbl val="0"/>
      </c:catAx>
      <c:valAx>
        <c:axId val="10744518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_);_(* \(#,##0.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48980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213679172456392E-2"/>
          <c:y val="0.15782407407407409"/>
          <c:w val="0.86898674702699197"/>
          <c:h val="0.739406167979002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Sheet4!$N$26:$N$109</c:f>
              <c:numCache>
                <c:formatCode>General</c:formatCode>
                <c:ptCount val="84"/>
                <c:pt idx="0">
                  <c:v>84</c:v>
                </c:pt>
                <c:pt idx="1">
                  <c:v>84</c:v>
                </c:pt>
                <c:pt idx="2">
                  <c:v>84</c:v>
                </c:pt>
                <c:pt idx="3">
                  <c:v>84</c:v>
                </c:pt>
                <c:pt idx="4">
                  <c:v>84</c:v>
                </c:pt>
                <c:pt idx="5">
                  <c:v>84</c:v>
                </c:pt>
                <c:pt idx="6">
                  <c:v>84</c:v>
                </c:pt>
                <c:pt idx="7">
                  <c:v>84</c:v>
                </c:pt>
                <c:pt idx="8">
                  <c:v>84</c:v>
                </c:pt>
                <c:pt idx="9">
                  <c:v>84</c:v>
                </c:pt>
                <c:pt idx="10">
                  <c:v>84</c:v>
                </c:pt>
                <c:pt idx="11">
                  <c:v>84</c:v>
                </c:pt>
                <c:pt idx="12">
                  <c:v>84</c:v>
                </c:pt>
                <c:pt idx="13">
                  <c:v>84</c:v>
                </c:pt>
                <c:pt idx="14">
                  <c:v>84</c:v>
                </c:pt>
                <c:pt idx="15">
                  <c:v>84</c:v>
                </c:pt>
                <c:pt idx="16">
                  <c:v>84</c:v>
                </c:pt>
                <c:pt idx="17">
                  <c:v>84</c:v>
                </c:pt>
                <c:pt idx="18">
                  <c:v>84</c:v>
                </c:pt>
                <c:pt idx="19">
                  <c:v>84</c:v>
                </c:pt>
                <c:pt idx="20">
                  <c:v>84</c:v>
                </c:pt>
                <c:pt idx="21">
                  <c:v>84</c:v>
                </c:pt>
                <c:pt idx="22">
                  <c:v>84</c:v>
                </c:pt>
                <c:pt idx="23">
                  <c:v>84</c:v>
                </c:pt>
                <c:pt idx="24">
                  <c:v>84</c:v>
                </c:pt>
                <c:pt idx="25">
                  <c:v>84</c:v>
                </c:pt>
                <c:pt idx="26">
                  <c:v>84</c:v>
                </c:pt>
                <c:pt idx="27">
                  <c:v>84</c:v>
                </c:pt>
                <c:pt idx="28">
                  <c:v>84</c:v>
                </c:pt>
                <c:pt idx="29">
                  <c:v>84</c:v>
                </c:pt>
                <c:pt idx="30">
                  <c:v>84</c:v>
                </c:pt>
                <c:pt idx="31">
                  <c:v>84</c:v>
                </c:pt>
                <c:pt idx="32">
                  <c:v>84</c:v>
                </c:pt>
                <c:pt idx="33">
                  <c:v>84</c:v>
                </c:pt>
                <c:pt idx="34">
                  <c:v>84</c:v>
                </c:pt>
                <c:pt idx="35">
                  <c:v>84</c:v>
                </c:pt>
                <c:pt idx="36">
                  <c:v>84</c:v>
                </c:pt>
                <c:pt idx="37">
                  <c:v>84</c:v>
                </c:pt>
                <c:pt idx="38">
                  <c:v>84</c:v>
                </c:pt>
                <c:pt idx="39">
                  <c:v>84</c:v>
                </c:pt>
                <c:pt idx="40">
                  <c:v>84</c:v>
                </c:pt>
                <c:pt idx="41">
                  <c:v>84</c:v>
                </c:pt>
                <c:pt idx="42">
                  <c:v>84</c:v>
                </c:pt>
                <c:pt idx="43">
                  <c:v>84</c:v>
                </c:pt>
                <c:pt idx="44">
                  <c:v>84</c:v>
                </c:pt>
                <c:pt idx="45">
                  <c:v>84</c:v>
                </c:pt>
                <c:pt idx="46">
                  <c:v>84</c:v>
                </c:pt>
                <c:pt idx="47">
                  <c:v>84</c:v>
                </c:pt>
                <c:pt idx="48">
                  <c:v>84</c:v>
                </c:pt>
                <c:pt idx="49">
                  <c:v>84</c:v>
                </c:pt>
                <c:pt idx="50">
                  <c:v>84</c:v>
                </c:pt>
                <c:pt idx="51">
                  <c:v>84</c:v>
                </c:pt>
                <c:pt idx="52">
                  <c:v>84</c:v>
                </c:pt>
                <c:pt idx="53">
                  <c:v>84</c:v>
                </c:pt>
                <c:pt idx="54">
                  <c:v>84</c:v>
                </c:pt>
                <c:pt idx="55">
                  <c:v>84</c:v>
                </c:pt>
                <c:pt idx="56">
                  <c:v>84</c:v>
                </c:pt>
                <c:pt idx="57">
                  <c:v>84</c:v>
                </c:pt>
                <c:pt idx="58">
                  <c:v>84</c:v>
                </c:pt>
                <c:pt idx="59">
                  <c:v>84</c:v>
                </c:pt>
                <c:pt idx="60">
                  <c:v>84</c:v>
                </c:pt>
                <c:pt idx="61">
                  <c:v>84</c:v>
                </c:pt>
                <c:pt idx="62">
                  <c:v>84</c:v>
                </c:pt>
                <c:pt idx="63">
                  <c:v>84</c:v>
                </c:pt>
                <c:pt idx="64">
                  <c:v>84</c:v>
                </c:pt>
                <c:pt idx="65">
                  <c:v>84</c:v>
                </c:pt>
                <c:pt idx="66">
                  <c:v>84</c:v>
                </c:pt>
                <c:pt idx="67">
                  <c:v>84</c:v>
                </c:pt>
                <c:pt idx="68">
                  <c:v>84</c:v>
                </c:pt>
                <c:pt idx="69">
                  <c:v>84</c:v>
                </c:pt>
                <c:pt idx="70">
                  <c:v>84</c:v>
                </c:pt>
                <c:pt idx="71">
                  <c:v>84</c:v>
                </c:pt>
                <c:pt idx="72">
                  <c:v>84</c:v>
                </c:pt>
                <c:pt idx="73">
                  <c:v>84</c:v>
                </c:pt>
                <c:pt idx="74">
                  <c:v>84</c:v>
                </c:pt>
                <c:pt idx="75">
                  <c:v>84</c:v>
                </c:pt>
                <c:pt idx="76">
                  <c:v>84</c:v>
                </c:pt>
                <c:pt idx="77">
                  <c:v>84</c:v>
                </c:pt>
                <c:pt idx="78">
                  <c:v>84</c:v>
                </c:pt>
                <c:pt idx="79">
                  <c:v>84</c:v>
                </c:pt>
                <c:pt idx="80">
                  <c:v>84</c:v>
                </c:pt>
                <c:pt idx="81">
                  <c:v>84</c:v>
                </c:pt>
                <c:pt idx="82">
                  <c:v>84</c:v>
                </c:pt>
                <c:pt idx="83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A1-4C99-8E91-7ADD9764F69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FFFF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Sheet4!$O$25:$O$109</c:f>
              <c:numCache>
                <c:formatCode>_(* #,##0.000_);_(* \(#,##0.000\);_(* "-"??_);_(@_)</c:formatCode>
                <c:ptCount val="85"/>
                <c:pt idx="0">
                  <c:v>84</c:v>
                </c:pt>
                <c:pt idx="1">
                  <c:v>42</c:v>
                </c:pt>
                <c:pt idx="2">
                  <c:v>28</c:v>
                </c:pt>
                <c:pt idx="3">
                  <c:v>21</c:v>
                </c:pt>
                <c:pt idx="4">
                  <c:v>16.8</c:v>
                </c:pt>
                <c:pt idx="5">
                  <c:v>14</c:v>
                </c:pt>
                <c:pt idx="6">
                  <c:v>12</c:v>
                </c:pt>
                <c:pt idx="7">
                  <c:v>10.5</c:v>
                </c:pt>
                <c:pt idx="8">
                  <c:v>9.3333333333333339</c:v>
                </c:pt>
                <c:pt idx="9">
                  <c:v>8.4</c:v>
                </c:pt>
                <c:pt idx="10">
                  <c:v>7.6363636363636367</c:v>
                </c:pt>
                <c:pt idx="11">
                  <c:v>7</c:v>
                </c:pt>
                <c:pt idx="12">
                  <c:v>6.4615384615384617</c:v>
                </c:pt>
                <c:pt idx="13">
                  <c:v>6</c:v>
                </c:pt>
                <c:pt idx="14">
                  <c:v>5.6</c:v>
                </c:pt>
                <c:pt idx="15">
                  <c:v>5.25</c:v>
                </c:pt>
                <c:pt idx="16">
                  <c:v>4.9411764705882355</c:v>
                </c:pt>
                <c:pt idx="17">
                  <c:v>4.666666666666667</c:v>
                </c:pt>
                <c:pt idx="18">
                  <c:v>4.4210526315789478</c:v>
                </c:pt>
                <c:pt idx="19">
                  <c:v>4.2</c:v>
                </c:pt>
                <c:pt idx="20">
                  <c:v>4</c:v>
                </c:pt>
                <c:pt idx="21">
                  <c:v>3.8181818181818183</c:v>
                </c:pt>
                <c:pt idx="22">
                  <c:v>3.652173913043478</c:v>
                </c:pt>
                <c:pt idx="23">
                  <c:v>3.5</c:v>
                </c:pt>
                <c:pt idx="24">
                  <c:v>3.36</c:v>
                </c:pt>
                <c:pt idx="25">
                  <c:v>3.2307692307692308</c:v>
                </c:pt>
                <c:pt idx="26">
                  <c:v>3.1111111111111112</c:v>
                </c:pt>
                <c:pt idx="27">
                  <c:v>3</c:v>
                </c:pt>
                <c:pt idx="28">
                  <c:v>2.896551724137931</c:v>
                </c:pt>
                <c:pt idx="29">
                  <c:v>2.8</c:v>
                </c:pt>
                <c:pt idx="30">
                  <c:v>2.7096774193548385</c:v>
                </c:pt>
                <c:pt idx="31">
                  <c:v>2.625</c:v>
                </c:pt>
                <c:pt idx="32">
                  <c:v>2.5454545454545454</c:v>
                </c:pt>
                <c:pt idx="33">
                  <c:v>2.4705882352941178</c:v>
                </c:pt>
                <c:pt idx="34">
                  <c:v>2.4</c:v>
                </c:pt>
                <c:pt idx="35">
                  <c:v>2.3333333333333335</c:v>
                </c:pt>
                <c:pt idx="36">
                  <c:v>2.2702702702702702</c:v>
                </c:pt>
                <c:pt idx="37">
                  <c:v>2.2105263157894739</c:v>
                </c:pt>
                <c:pt idx="38">
                  <c:v>2.1538461538461537</c:v>
                </c:pt>
                <c:pt idx="39">
                  <c:v>2.1</c:v>
                </c:pt>
                <c:pt idx="40">
                  <c:v>2.0487804878048781</c:v>
                </c:pt>
                <c:pt idx="41">
                  <c:v>2</c:v>
                </c:pt>
                <c:pt idx="42">
                  <c:v>1.9534883720930232</c:v>
                </c:pt>
                <c:pt idx="43">
                  <c:v>1.9090909090909092</c:v>
                </c:pt>
                <c:pt idx="44">
                  <c:v>1.8666666666666667</c:v>
                </c:pt>
                <c:pt idx="45">
                  <c:v>1.826086956521739</c:v>
                </c:pt>
                <c:pt idx="46">
                  <c:v>1.7872340425531914</c:v>
                </c:pt>
                <c:pt idx="47">
                  <c:v>1.75</c:v>
                </c:pt>
                <c:pt idx="48">
                  <c:v>1.7142857142857142</c:v>
                </c:pt>
                <c:pt idx="49">
                  <c:v>1.68</c:v>
                </c:pt>
                <c:pt idx="50">
                  <c:v>1.6470588235294117</c:v>
                </c:pt>
                <c:pt idx="51">
                  <c:v>1.6153846153846154</c:v>
                </c:pt>
                <c:pt idx="52">
                  <c:v>1.5849056603773586</c:v>
                </c:pt>
                <c:pt idx="53">
                  <c:v>1.5555555555555556</c:v>
                </c:pt>
                <c:pt idx="54">
                  <c:v>1.5272727272727273</c:v>
                </c:pt>
                <c:pt idx="55">
                  <c:v>1.5</c:v>
                </c:pt>
                <c:pt idx="56">
                  <c:v>1.4736842105263157</c:v>
                </c:pt>
                <c:pt idx="57">
                  <c:v>1.4482758620689655</c:v>
                </c:pt>
                <c:pt idx="58">
                  <c:v>1.423728813559322</c:v>
                </c:pt>
                <c:pt idx="59">
                  <c:v>1.4</c:v>
                </c:pt>
                <c:pt idx="60">
                  <c:v>1.3770491803278688</c:v>
                </c:pt>
                <c:pt idx="61">
                  <c:v>1.3548387096774193</c:v>
                </c:pt>
                <c:pt idx="62">
                  <c:v>1.3333333333333333</c:v>
                </c:pt>
                <c:pt idx="63">
                  <c:v>1.3125</c:v>
                </c:pt>
                <c:pt idx="64">
                  <c:v>1.2923076923076924</c:v>
                </c:pt>
                <c:pt idx="65">
                  <c:v>1.2727272727272727</c:v>
                </c:pt>
                <c:pt idx="66">
                  <c:v>1.2537313432835822</c:v>
                </c:pt>
                <c:pt idx="67">
                  <c:v>1.2352941176470589</c:v>
                </c:pt>
                <c:pt idx="68">
                  <c:v>1.2173913043478262</c:v>
                </c:pt>
                <c:pt idx="69">
                  <c:v>1.2</c:v>
                </c:pt>
                <c:pt idx="70">
                  <c:v>1.1830985915492958</c:v>
                </c:pt>
                <c:pt idx="71">
                  <c:v>1.1666666666666667</c:v>
                </c:pt>
                <c:pt idx="72">
                  <c:v>1.1506849315068493</c:v>
                </c:pt>
                <c:pt idx="73">
                  <c:v>1.1351351351351351</c:v>
                </c:pt>
                <c:pt idx="74">
                  <c:v>1.1200000000000001</c:v>
                </c:pt>
                <c:pt idx="75">
                  <c:v>1.1052631578947369</c:v>
                </c:pt>
                <c:pt idx="76">
                  <c:v>1.0909090909090908</c:v>
                </c:pt>
                <c:pt idx="77">
                  <c:v>1.0769230769230769</c:v>
                </c:pt>
                <c:pt idx="78">
                  <c:v>1.0632911392405062</c:v>
                </c:pt>
                <c:pt idx="79">
                  <c:v>1.05</c:v>
                </c:pt>
                <c:pt idx="80">
                  <c:v>1.037037037037037</c:v>
                </c:pt>
                <c:pt idx="81">
                  <c:v>1.024390243902439</c:v>
                </c:pt>
                <c:pt idx="82">
                  <c:v>1.0120481927710843</c:v>
                </c:pt>
                <c:pt idx="83">
                  <c:v>1</c:v>
                </c:pt>
                <c:pt idx="84">
                  <c:v>0.9882352941176471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5A1-4C99-8E91-7ADD9764F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922416"/>
        <c:axId val="1151030672"/>
      </c:lineChart>
      <c:catAx>
        <c:axId val="69192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030672"/>
        <c:crosses val="autoZero"/>
        <c:auto val="1"/>
        <c:lblAlgn val="ctr"/>
        <c:lblOffset val="100"/>
        <c:noMultiLvlLbl val="0"/>
      </c:catAx>
      <c:valAx>
        <c:axId val="115103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92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Sheet4!$Q$26:$Q$67</c:f>
              <c:numCache>
                <c:formatCode>_(* #,##0.00_);_(* \(#,##0.00\);_(* "-"??_);_(@_)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15.000000000000002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18.999999999999996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34">
                  <c:v>36</c:v>
                </c:pt>
                <c:pt idx="41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F-45EF-B05F-808074989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490784"/>
        <c:axId val="1685061216"/>
      </c:lineChart>
      <c:catAx>
        <c:axId val="16304907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061216"/>
        <c:crosses val="autoZero"/>
        <c:auto val="1"/>
        <c:lblAlgn val="ctr"/>
        <c:lblOffset val="100"/>
        <c:noMultiLvlLbl val="0"/>
      </c:catAx>
      <c:valAx>
        <c:axId val="168506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49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213679172456392E-2"/>
          <c:y val="0.15782407407407409"/>
          <c:w val="0.86898674702699197"/>
          <c:h val="0.7394061679790026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5"/>
            <c:spPr>
              <a:solidFill>
                <a:srgbClr val="FFFF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Sheet4!$O$25:$O$39</c:f>
              <c:numCache>
                <c:formatCode>_(* #,##0.000_);_(* \(#,##0.000\);_(* "-"??_);_(@_)</c:formatCode>
                <c:ptCount val="15"/>
                <c:pt idx="0">
                  <c:v>84</c:v>
                </c:pt>
                <c:pt idx="1">
                  <c:v>42</c:v>
                </c:pt>
                <c:pt idx="2">
                  <c:v>28</c:v>
                </c:pt>
                <c:pt idx="3">
                  <c:v>21</c:v>
                </c:pt>
                <c:pt idx="4">
                  <c:v>16.8</c:v>
                </c:pt>
                <c:pt idx="5">
                  <c:v>14</c:v>
                </c:pt>
                <c:pt idx="6">
                  <c:v>12</c:v>
                </c:pt>
                <c:pt idx="7">
                  <c:v>10.5</c:v>
                </c:pt>
                <c:pt idx="8">
                  <c:v>9.3333333333333339</c:v>
                </c:pt>
                <c:pt idx="9">
                  <c:v>8.4</c:v>
                </c:pt>
                <c:pt idx="10">
                  <c:v>7.6363636363636367</c:v>
                </c:pt>
                <c:pt idx="11">
                  <c:v>7</c:v>
                </c:pt>
                <c:pt idx="12">
                  <c:v>6.4615384615384617</c:v>
                </c:pt>
                <c:pt idx="13">
                  <c:v>6</c:v>
                </c:pt>
                <c:pt idx="14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64-49C6-8E4E-721EDC6D2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922416"/>
        <c:axId val="1151030672"/>
      </c:lineChart>
      <c:lineChart>
        <c:grouping val="standard"/>
        <c:varyColors val="0"/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5"/>
            <c:spPr>
              <a:solidFill>
                <a:srgbClr val="D9DBFF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Sheet4!$Q$26:$Q$39</c:f>
              <c:numCache>
                <c:formatCode>_(* #,##0.00_);_(* \(#,##0.00\);_(* "-"??_);_(@_)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15.000000000000002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64-49C6-8E4E-721EDC6D2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913376"/>
        <c:axId val="1708236624"/>
      </c:lineChart>
      <c:catAx>
        <c:axId val="6919224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030672"/>
        <c:crosses val="autoZero"/>
        <c:auto val="1"/>
        <c:lblAlgn val="ctr"/>
        <c:lblOffset val="100"/>
        <c:noMultiLvlLbl val="0"/>
      </c:catAx>
      <c:valAx>
        <c:axId val="115103067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_);_(* \(#,##0.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922416"/>
        <c:crosses val="autoZero"/>
        <c:crossBetween val="midCat"/>
        <c:majorUnit val="10"/>
      </c:valAx>
      <c:valAx>
        <c:axId val="1708236624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913376"/>
        <c:crosses val="max"/>
        <c:crossBetween val="between"/>
        <c:majorUnit val="1"/>
      </c:valAx>
      <c:catAx>
        <c:axId val="1716913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708236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CONTROL!$M$120:$N$120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0895-404A-ADC5-49E1F2AAA62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CONTROL!$M$121:$N$121</c:f>
              <c:numCache>
                <c:formatCode>_-* #,##0.0000_-;\-* #,##0.0000_-;_-* "-"??_-;_-@_-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0895-404A-ADC5-49E1F2AAA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4153327"/>
        <c:axId val="1791288271"/>
      </c:barChart>
      <c:catAx>
        <c:axId val="19741533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1288271"/>
        <c:crosses val="autoZero"/>
        <c:auto val="1"/>
        <c:lblAlgn val="ctr"/>
        <c:lblOffset val="100"/>
        <c:noMultiLvlLbl val="0"/>
      </c:catAx>
      <c:valAx>
        <c:axId val="179128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00_-;\-* #,##0.00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4153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213679172456392E-2"/>
          <c:y val="0.15782407407407409"/>
          <c:w val="0.86898674702699197"/>
          <c:h val="0.7394061679790026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5"/>
            <c:spPr>
              <a:solidFill>
                <a:srgbClr val="FFFF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Sheet4!$P$24:$P$37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Sheet4!$O$25:$O$39</c:f>
              <c:numCache>
                <c:formatCode>_(* #,##0.000_);_(* \(#,##0.000\);_(* "-"??_);_(@_)</c:formatCode>
                <c:ptCount val="15"/>
                <c:pt idx="0">
                  <c:v>84</c:v>
                </c:pt>
                <c:pt idx="1">
                  <c:v>42</c:v>
                </c:pt>
                <c:pt idx="2">
                  <c:v>28</c:v>
                </c:pt>
                <c:pt idx="3">
                  <c:v>21</c:v>
                </c:pt>
                <c:pt idx="4">
                  <c:v>16.8</c:v>
                </c:pt>
                <c:pt idx="5">
                  <c:v>14</c:v>
                </c:pt>
                <c:pt idx="6">
                  <c:v>12</c:v>
                </c:pt>
                <c:pt idx="7">
                  <c:v>10.5</c:v>
                </c:pt>
                <c:pt idx="8">
                  <c:v>9.3333333333333339</c:v>
                </c:pt>
                <c:pt idx="9">
                  <c:v>8.4</c:v>
                </c:pt>
                <c:pt idx="10">
                  <c:v>7.6363636363636367</c:v>
                </c:pt>
                <c:pt idx="11">
                  <c:v>7</c:v>
                </c:pt>
                <c:pt idx="12">
                  <c:v>6.4615384615384617</c:v>
                </c:pt>
                <c:pt idx="13">
                  <c:v>6</c:v>
                </c:pt>
                <c:pt idx="14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8F-4271-8046-B6556B2B8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922416"/>
        <c:axId val="1151030672"/>
      </c:lineChart>
      <c:catAx>
        <c:axId val="6919224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030672"/>
        <c:crosses val="autoZero"/>
        <c:auto val="1"/>
        <c:lblAlgn val="ctr"/>
        <c:lblOffset val="100"/>
        <c:noMultiLvlLbl val="0"/>
      </c:catAx>
      <c:valAx>
        <c:axId val="1151030672"/>
        <c:scaling>
          <c:orientation val="maxMin"/>
          <c:max val="8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_);_(* \(#,##0.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922416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213679172456392E-2"/>
          <c:y val="0.15782407407407409"/>
          <c:w val="0.86898674702699197"/>
          <c:h val="0.7394061679790026"/>
        </c:manualLayout>
      </c:layout>
      <c:lineChart>
        <c:grouping val="standard"/>
        <c:varyColors val="0"/>
        <c:ser>
          <c:idx val="1"/>
          <c:order val="0"/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24"/>
            <c:spPr>
              <a:solidFill>
                <a:srgbClr val="FFFF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442125A-202A-4671-929C-BBB5E81E1F3D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00AD0B3-0EFF-4EFD-860A-452D776625D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B4D-4A3B-945C-02DB2406E11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35D7970-2A62-445E-834D-A8AA58ACA54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B4D-4A3B-945C-02DB2406E11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40FA33B-2846-4DC4-8410-79EE3454999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B4D-4A3B-945C-02DB2406E11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CA8CDBB-CEED-440F-8833-CC91C480704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B4D-4A3B-945C-02DB2406E11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232F547-8E0E-480D-A6C7-63509486B75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B4D-4A3B-945C-02DB2406E11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A92474E-9705-4707-B61B-800D106A063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B4D-4A3B-945C-02DB2406E11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5D724F5-6F81-44F7-9075-7D314D0F5B2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B4D-4A3B-945C-02DB2406E11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2F40EEB-5140-414A-847E-FC9E5A99D23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B4D-4A3B-945C-02DB2406E11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F3337A9-2195-472E-BA90-F3369A22652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B4D-4A3B-945C-02DB2406E11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9D37709-162F-4435-A41F-9DEB3D161E5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B4D-4A3B-945C-02DB2406E11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110B66D-F222-4433-AF89-E76B34698CD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B4D-4A3B-945C-02DB2406E11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AFF99B0-896F-4CAC-9C61-CC8EADFB7B4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B4D-4A3B-945C-02DB2406E11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F3D7AE8-838F-40C3-AD9D-42886FD62D0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B4D-4A3B-945C-02DB2406E11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11E944E-7691-4D56-ACA9-9ACF7448291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B4D-4A3B-945C-02DB2406E11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872608D-E7E1-41F6-BF32-760DFAA7464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B4D-4A3B-945C-02DB2406E1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Sheet4!$P$24:$P$37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Sheet4!$O$25:$O$39</c:f>
              <c:numCache>
                <c:formatCode>_(* #,##0.000_);_(* \(#,##0.000\);_(* "-"??_);_(@_)</c:formatCode>
                <c:ptCount val="15"/>
                <c:pt idx="0">
                  <c:v>84</c:v>
                </c:pt>
                <c:pt idx="1">
                  <c:v>42</c:v>
                </c:pt>
                <c:pt idx="2">
                  <c:v>28</c:v>
                </c:pt>
                <c:pt idx="3">
                  <c:v>21</c:v>
                </c:pt>
                <c:pt idx="4">
                  <c:v>16.8</c:v>
                </c:pt>
                <c:pt idx="5">
                  <c:v>14</c:v>
                </c:pt>
                <c:pt idx="6">
                  <c:v>12</c:v>
                </c:pt>
                <c:pt idx="7">
                  <c:v>10.5</c:v>
                </c:pt>
                <c:pt idx="8">
                  <c:v>9.3333333333333339</c:v>
                </c:pt>
                <c:pt idx="9">
                  <c:v>8.4</c:v>
                </c:pt>
                <c:pt idx="10">
                  <c:v>7.6363636363636367</c:v>
                </c:pt>
                <c:pt idx="11">
                  <c:v>7</c:v>
                </c:pt>
                <c:pt idx="12">
                  <c:v>6.4615384615384617</c:v>
                </c:pt>
                <c:pt idx="13">
                  <c:v>6</c:v>
                </c:pt>
                <c:pt idx="14">
                  <c:v>5.6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datalabelsRange>
                <c15:f>Sheet4!$O$25:$O$39</c15:f>
                <c15:dlblRangeCache>
                  <c:ptCount val="15"/>
                  <c:pt idx="0">
                    <c:v> 84.000 </c:v>
                  </c:pt>
                  <c:pt idx="1">
                    <c:v> 42.000 </c:v>
                  </c:pt>
                  <c:pt idx="2">
                    <c:v> 28.000 </c:v>
                  </c:pt>
                  <c:pt idx="3">
                    <c:v> 21.000 </c:v>
                  </c:pt>
                  <c:pt idx="4">
                    <c:v> 16.800 </c:v>
                  </c:pt>
                  <c:pt idx="5">
                    <c:v> 14.000 </c:v>
                  </c:pt>
                  <c:pt idx="6">
                    <c:v> 12.000 </c:v>
                  </c:pt>
                  <c:pt idx="7">
                    <c:v> 10.500 </c:v>
                  </c:pt>
                  <c:pt idx="8">
                    <c:v> 9.333 </c:v>
                  </c:pt>
                  <c:pt idx="9">
                    <c:v> 8.400 </c:v>
                  </c:pt>
                  <c:pt idx="10">
                    <c:v> 7.636 </c:v>
                  </c:pt>
                  <c:pt idx="11">
                    <c:v> 7.000 </c:v>
                  </c:pt>
                  <c:pt idx="12">
                    <c:v> 6.462 </c:v>
                  </c:pt>
                  <c:pt idx="13">
                    <c:v> 6.000 </c:v>
                  </c:pt>
                  <c:pt idx="14">
                    <c:v> 5.600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B4D-4A3B-945C-02DB2406E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922416"/>
        <c:axId val="1151030672"/>
      </c:lineChart>
      <c:lineChart>
        <c:grouping val="standard"/>
        <c:varyColors val="0"/>
        <c:ser>
          <c:idx val="0"/>
          <c:order val="1"/>
          <c:spPr>
            <a:ln w="19050" cap="rnd">
              <a:solidFill>
                <a:schemeClr val="bg1"/>
              </a:solidFill>
              <a:prstDash val="sysDot"/>
              <a:round/>
            </a:ln>
            <a:effectLst/>
          </c:spPr>
          <c:marker>
            <c:symbol val="circle"/>
            <c:size val="8"/>
            <c:spPr>
              <a:solidFill>
                <a:srgbClr val="B3EBFF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t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'CONTROL (2)'!$K$31:$K$45</c:f>
              <c:numCache>
                <c:formatCode>_-* #,##0.00000_-;\-* #,##0.00000_-;_-* "-"??_-;_-@_-</c:formatCode>
                <c:ptCount val="15"/>
                <c:pt idx="0">
                  <c:v>0</c:v>
                </c:pt>
                <c:pt idx="1">
                  <c:v>0.33352154211024027</c:v>
                </c:pt>
                <c:pt idx="2">
                  <c:v>0.44469534222361901</c:v>
                </c:pt>
                <c:pt idx="3">
                  <c:v>0.50028220683779245</c:v>
                </c:pt>
                <c:pt idx="4">
                  <c:v>0.53363429725229738</c:v>
                </c:pt>
                <c:pt idx="5">
                  <c:v>0.55586900056699906</c:v>
                </c:pt>
                <c:pt idx="6">
                  <c:v>0.57175091125328914</c:v>
                </c:pt>
                <c:pt idx="7">
                  <c:v>0.58366232654682038</c:v>
                </c:pt>
                <c:pt idx="8">
                  <c:v>0.59292674491190012</c:v>
                </c:pt>
                <c:pt idx="9">
                  <c:v>0.6003382654270929</c:v>
                </c:pt>
                <c:pt idx="10">
                  <c:v>0.60640222386966181</c:v>
                </c:pt>
                <c:pt idx="11">
                  <c:v>0.6114555107577937</c:v>
                </c:pt>
                <c:pt idx="12">
                  <c:v>0.61573135798870937</c:v>
                </c:pt>
                <c:pt idx="13" formatCode="0.000000">
                  <c:v>0.61803339886999997</c:v>
                </c:pt>
                <c:pt idx="14">
                  <c:v>0.61939635977468976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B4D-4A3B-945C-02DB2406E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586784"/>
        <c:axId val="1685094080"/>
      </c:lineChart>
      <c:catAx>
        <c:axId val="6919224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030672"/>
        <c:crosses val="autoZero"/>
        <c:auto val="1"/>
        <c:lblAlgn val="ctr"/>
        <c:lblOffset val="100"/>
        <c:noMultiLvlLbl val="0"/>
      </c:catAx>
      <c:valAx>
        <c:axId val="1151030672"/>
        <c:scaling>
          <c:orientation val="maxMin"/>
          <c:max val="84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_);_(* \(#,##0.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922416"/>
        <c:crosses val="autoZero"/>
        <c:crossBetween val="midCat"/>
        <c:majorUnit val="2"/>
      </c:valAx>
      <c:valAx>
        <c:axId val="1685094080"/>
        <c:scaling>
          <c:orientation val="minMax"/>
          <c:max val="0.6180000000000001"/>
          <c:min val="0"/>
        </c:scaling>
        <c:delete val="0"/>
        <c:axPos val="r"/>
        <c:numFmt formatCode="_-* #,##0.00000_-;\-* #,##0.0000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586784"/>
        <c:crosses val="max"/>
        <c:crossBetween val="between"/>
        <c:majorUnit val="0.6180000000000001"/>
      </c:valAx>
      <c:catAx>
        <c:axId val="163058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685094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Sheet4!$U$52:$U$54</c:f>
              <c:numCache>
                <c:formatCode>General</c:formatCode>
                <c:ptCount val="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3-4B2C-8C1E-BCE93F52B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0238016"/>
        <c:axId val="1687189280"/>
      </c:barChart>
      <c:catAx>
        <c:axId val="1350238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189280"/>
        <c:crosses val="autoZero"/>
        <c:auto val="1"/>
        <c:lblAlgn val="ctr"/>
        <c:lblOffset val="100"/>
        <c:noMultiLvlLbl val="0"/>
      </c:catAx>
      <c:valAx>
        <c:axId val="168718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023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Sheet4!$R$43:$R$66</c:f>
              <c:numCache>
                <c:formatCode>_-* #,##0.000_-;\-* #,##0.000_-;_-* "-"???_-;_-@_-</c:formatCode>
                <c:ptCount val="24"/>
                <c:pt idx="0">
                  <c:v>4.9411764705882355</c:v>
                </c:pt>
                <c:pt idx="1">
                  <c:v>4.666666666666667</c:v>
                </c:pt>
                <c:pt idx="2">
                  <c:v>4.4210526315789478</c:v>
                </c:pt>
                <c:pt idx="3">
                  <c:v>4.2</c:v>
                </c:pt>
                <c:pt idx="4">
                  <c:v>4</c:v>
                </c:pt>
                <c:pt idx="5">
                  <c:v>3.8181818181818183</c:v>
                </c:pt>
                <c:pt idx="6">
                  <c:v>3.652173913043478</c:v>
                </c:pt>
                <c:pt idx="7">
                  <c:v>3.5</c:v>
                </c:pt>
                <c:pt idx="8">
                  <c:v>3.36</c:v>
                </c:pt>
                <c:pt idx="9">
                  <c:v>3.2307692307692308</c:v>
                </c:pt>
                <c:pt idx="10">
                  <c:v>3.1111111111111112</c:v>
                </c:pt>
                <c:pt idx="11">
                  <c:v>3</c:v>
                </c:pt>
                <c:pt idx="12">
                  <c:v>2.896551724137931</c:v>
                </c:pt>
                <c:pt idx="13">
                  <c:v>2.8</c:v>
                </c:pt>
                <c:pt idx="14">
                  <c:v>2.7096774193548385</c:v>
                </c:pt>
                <c:pt idx="15">
                  <c:v>2.625</c:v>
                </c:pt>
                <c:pt idx="16">
                  <c:v>2.5454545454545454</c:v>
                </c:pt>
                <c:pt idx="17">
                  <c:v>2.4705882352941178</c:v>
                </c:pt>
                <c:pt idx="18">
                  <c:v>2.4</c:v>
                </c:pt>
                <c:pt idx="19">
                  <c:v>2.3333333333333335</c:v>
                </c:pt>
                <c:pt idx="20">
                  <c:v>2.2702702702702702</c:v>
                </c:pt>
                <c:pt idx="21">
                  <c:v>2.2105263157894739</c:v>
                </c:pt>
                <c:pt idx="22">
                  <c:v>2.1538461538461537</c:v>
                </c:pt>
                <c:pt idx="23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D2-4DB7-A210-3DB5517AF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9311"/>
        <c:axId val="11282639"/>
      </c:lineChart>
      <c:catAx>
        <c:axId val="37279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2639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2639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0_-;\-* #,##0.000_-;_-* &quot;-&quot;?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931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50548775922158"/>
          <c:y val="4.5878136200716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360011593298875E-2"/>
          <c:y val="0.1986760364631841"/>
          <c:w val="0.84492782532969413"/>
          <c:h val="0.7095676911353823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Sheet4!$U$26:$U$5100</c:f>
              <c:numCache>
                <c:formatCode>General</c:formatCode>
                <c:ptCount val="507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</c:numCache>
            </c:numRef>
          </c:cat>
          <c:val>
            <c:numRef>
              <c:f>Sheet4!$R$68:$R$130</c:f>
              <c:numCache>
                <c:formatCode>_-* #,##0.000_-;\-* #,##0.000_-;_-* "-"???_-;_-@_-</c:formatCode>
                <c:ptCount val="63"/>
                <c:pt idx="0">
                  <c:v>2</c:v>
                </c:pt>
                <c:pt idx="1">
                  <c:v>1.9534883720930232</c:v>
                </c:pt>
                <c:pt idx="2">
                  <c:v>1.9090909090909092</c:v>
                </c:pt>
                <c:pt idx="3">
                  <c:v>1.8666666666666667</c:v>
                </c:pt>
                <c:pt idx="4">
                  <c:v>1.826086956521739</c:v>
                </c:pt>
                <c:pt idx="5">
                  <c:v>1.7872340425531914</c:v>
                </c:pt>
                <c:pt idx="6">
                  <c:v>1.75</c:v>
                </c:pt>
                <c:pt idx="7">
                  <c:v>1.7142857142857142</c:v>
                </c:pt>
                <c:pt idx="8">
                  <c:v>1.68</c:v>
                </c:pt>
                <c:pt idx="9">
                  <c:v>1.6470588235294117</c:v>
                </c:pt>
                <c:pt idx="10">
                  <c:v>1.6153846153846154</c:v>
                </c:pt>
                <c:pt idx="11">
                  <c:v>1.5849056603773586</c:v>
                </c:pt>
                <c:pt idx="12">
                  <c:v>1.5555555555555556</c:v>
                </c:pt>
                <c:pt idx="13">
                  <c:v>1.5272727272727273</c:v>
                </c:pt>
                <c:pt idx="14">
                  <c:v>1.5</c:v>
                </c:pt>
                <c:pt idx="15">
                  <c:v>1.4736842105263157</c:v>
                </c:pt>
                <c:pt idx="16">
                  <c:v>1.4482758620689655</c:v>
                </c:pt>
                <c:pt idx="17">
                  <c:v>1.423728813559322</c:v>
                </c:pt>
                <c:pt idx="18">
                  <c:v>1.4</c:v>
                </c:pt>
                <c:pt idx="19">
                  <c:v>1.3770491803278688</c:v>
                </c:pt>
                <c:pt idx="20">
                  <c:v>1.3548387096774193</c:v>
                </c:pt>
                <c:pt idx="21">
                  <c:v>1.3333333333333333</c:v>
                </c:pt>
                <c:pt idx="22">
                  <c:v>1.3125</c:v>
                </c:pt>
                <c:pt idx="23">
                  <c:v>1.2923076923076924</c:v>
                </c:pt>
                <c:pt idx="24">
                  <c:v>1.2727272727272727</c:v>
                </c:pt>
                <c:pt idx="25">
                  <c:v>1.2537313432835822</c:v>
                </c:pt>
                <c:pt idx="26">
                  <c:v>1.2352941176470589</c:v>
                </c:pt>
                <c:pt idx="27">
                  <c:v>1.2173913043478262</c:v>
                </c:pt>
                <c:pt idx="28">
                  <c:v>1.2</c:v>
                </c:pt>
                <c:pt idx="29">
                  <c:v>1.1830985915492958</c:v>
                </c:pt>
                <c:pt idx="30">
                  <c:v>1.1666666666666667</c:v>
                </c:pt>
                <c:pt idx="31">
                  <c:v>1.1506849315068493</c:v>
                </c:pt>
                <c:pt idx="32">
                  <c:v>1.1351351351351351</c:v>
                </c:pt>
                <c:pt idx="33">
                  <c:v>1.1200000000000001</c:v>
                </c:pt>
                <c:pt idx="34">
                  <c:v>1.1052631578947369</c:v>
                </c:pt>
                <c:pt idx="35">
                  <c:v>1.0909090909090908</c:v>
                </c:pt>
                <c:pt idx="36">
                  <c:v>1.0769230769230769</c:v>
                </c:pt>
                <c:pt idx="37">
                  <c:v>1.0632911392405062</c:v>
                </c:pt>
                <c:pt idx="38">
                  <c:v>1.05</c:v>
                </c:pt>
                <c:pt idx="39">
                  <c:v>1.037037037037037</c:v>
                </c:pt>
                <c:pt idx="40">
                  <c:v>1.024390243902439</c:v>
                </c:pt>
                <c:pt idx="41">
                  <c:v>1.0120481927710843</c:v>
                </c:pt>
                <c:pt idx="42">
                  <c:v>1</c:v>
                </c:pt>
                <c:pt idx="43">
                  <c:v>0.9882352941176471</c:v>
                </c:pt>
                <c:pt idx="44">
                  <c:v>0.97674418604651159</c:v>
                </c:pt>
                <c:pt idx="45">
                  <c:v>0.96551724137931039</c:v>
                </c:pt>
                <c:pt idx="46">
                  <c:v>0.95454545454545459</c:v>
                </c:pt>
                <c:pt idx="47">
                  <c:v>0.9438202247191011</c:v>
                </c:pt>
                <c:pt idx="48">
                  <c:v>0.93333333333333335</c:v>
                </c:pt>
                <c:pt idx="49">
                  <c:v>0.92307692307692313</c:v>
                </c:pt>
                <c:pt idx="50">
                  <c:v>0.91304347826086951</c:v>
                </c:pt>
                <c:pt idx="51">
                  <c:v>0.90322580645161288</c:v>
                </c:pt>
                <c:pt idx="52">
                  <c:v>0.8936170212765957</c:v>
                </c:pt>
                <c:pt idx="53">
                  <c:v>0.88421052631578945</c:v>
                </c:pt>
                <c:pt idx="54">
                  <c:v>0.875</c:v>
                </c:pt>
                <c:pt idx="55">
                  <c:v>0.865979381443299</c:v>
                </c:pt>
                <c:pt idx="56">
                  <c:v>0.8571428571428571</c:v>
                </c:pt>
                <c:pt idx="57">
                  <c:v>0.84848484848484851</c:v>
                </c:pt>
                <c:pt idx="58">
                  <c:v>0.84</c:v>
                </c:pt>
                <c:pt idx="59">
                  <c:v>0.83168316831683164</c:v>
                </c:pt>
                <c:pt idx="60">
                  <c:v>0.82352941176470584</c:v>
                </c:pt>
                <c:pt idx="61">
                  <c:v>0.81553398058252424</c:v>
                </c:pt>
                <c:pt idx="62">
                  <c:v>0.80769230769230771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05-43E8-A992-F0EACC48D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79311"/>
        <c:axId val="11282639"/>
      </c:lineChart>
      <c:catAx>
        <c:axId val="37279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2639"/>
        <c:crosses val="autoZero"/>
        <c:auto val="1"/>
        <c:lblAlgn val="ctr"/>
        <c:lblOffset val="100"/>
        <c:noMultiLvlLbl val="0"/>
      </c:catAx>
      <c:valAx>
        <c:axId val="11282639"/>
        <c:scaling>
          <c:orientation val="minMax"/>
          <c:max val="2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0_-;\-* #,##0.000_-;_-* &quot;-&quot;?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9311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214490739384262E-2"/>
          <c:y val="6.9812362685245238E-2"/>
          <c:w val="0.87252004804269456"/>
          <c:h val="0.8865228791725011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6"/>
            <c:spPr>
              <a:solidFill>
                <a:srgbClr val="FFFF00"/>
              </a:solidFill>
              <a:ln w="15875"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Sheet4!$R$26:$R$47</c:f>
              <c:numCache>
                <c:formatCode>_-* #,##0.000_-;\-* #,##0.000_-;_-* "-"???_-;_-@_-</c:formatCode>
                <c:ptCount val="22"/>
                <c:pt idx="0">
                  <c:v>84</c:v>
                </c:pt>
                <c:pt idx="1">
                  <c:v>42</c:v>
                </c:pt>
                <c:pt idx="2">
                  <c:v>28</c:v>
                </c:pt>
                <c:pt idx="3">
                  <c:v>21</c:v>
                </c:pt>
                <c:pt idx="4">
                  <c:v>16.8</c:v>
                </c:pt>
                <c:pt idx="5">
                  <c:v>14</c:v>
                </c:pt>
                <c:pt idx="6">
                  <c:v>12</c:v>
                </c:pt>
                <c:pt idx="7">
                  <c:v>10.5</c:v>
                </c:pt>
                <c:pt idx="8" formatCode="_-* #,##0.00000000_-;\-* #,##0.00000000_-;_-* &quot;-&quot;???_-;_-@_-">
                  <c:v>9.3333333333333339</c:v>
                </c:pt>
                <c:pt idx="9">
                  <c:v>8.4</c:v>
                </c:pt>
                <c:pt idx="10">
                  <c:v>7.6363636363636367</c:v>
                </c:pt>
                <c:pt idx="11">
                  <c:v>7</c:v>
                </c:pt>
                <c:pt idx="12">
                  <c:v>6.4615384615384617</c:v>
                </c:pt>
                <c:pt idx="13">
                  <c:v>6.1313868613138691</c:v>
                </c:pt>
                <c:pt idx="14">
                  <c:v>5.833333333333333</c:v>
                </c:pt>
                <c:pt idx="15">
                  <c:v>5.6</c:v>
                </c:pt>
                <c:pt idx="16">
                  <c:v>5.25</c:v>
                </c:pt>
                <c:pt idx="17">
                  <c:v>4.9411764705882355</c:v>
                </c:pt>
                <c:pt idx="18">
                  <c:v>4.666666666666667</c:v>
                </c:pt>
                <c:pt idx="19">
                  <c:v>4.4210526315789478</c:v>
                </c:pt>
                <c:pt idx="20">
                  <c:v>4.2</c:v>
                </c:pt>
                <c:pt idx="21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6A-4B39-A28F-37A7D4E86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0655"/>
        <c:axId val="2036312591"/>
      </c:lineChart>
      <c:catAx>
        <c:axId val="103606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312591"/>
        <c:crosses val="autoZero"/>
        <c:auto val="1"/>
        <c:lblAlgn val="ctr"/>
        <c:lblOffset val="100"/>
        <c:noMultiLvlLbl val="0"/>
      </c:catAx>
      <c:valAx>
        <c:axId val="2036312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0_-;\-* #,##0.000_-;_-* &quot;-&quot;?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0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214490739384262E-2"/>
          <c:y val="6.9812362685245238E-2"/>
          <c:w val="0.87252004804269456"/>
          <c:h val="0.8865228791725011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6"/>
            <c:spPr>
              <a:solidFill>
                <a:srgbClr val="FFFF00"/>
              </a:solidFill>
              <a:ln w="15875"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Sheet4!$R$26:$R$47</c:f>
              <c:numCache>
                <c:formatCode>_-* #,##0.000_-;\-* #,##0.000_-;_-* "-"???_-;_-@_-</c:formatCode>
                <c:ptCount val="22"/>
                <c:pt idx="0">
                  <c:v>84</c:v>
                </c:pt>
                <c:pt idx="1">
                  <c:v>42</c:v>
                </c:pt>
                <c:pt idx="2">
                  <c:v>28</c:v>
                </c:pt>
                <c:pt idx="3">
                  <c:v>21</c:v>
                </c:pt>
                <c:pt idx="4">
                  <c:v>16.8</c:v>
                </c:pt>
                <c:pt idx="5">
                  <c:v>14</c:v>
                </c:pt>
                <c:pt idx="6">
                  <c:v>12</c:v>
                </c:pt>
                <c:pt idx="7">
                  <c:v>10.5</c:v>
                </c:pt>
                <c:pt idx="8" formatCode="_-* #,##0.00000000_-;\-* #,##0.00000000_-;_-* &quot;-&quot;???_-;_-@_-">
                  <c:v>9.3333333333333339</c:v>
                </c:pt>
                <c:pt idx="9">
                  <c:v>8.4</c:v>
                </c:pt>
                <c:pt idx="10">
                  <c:v>7.6363636363636367</c:v>
                </c:pt>
                <c:pt idx="11">
                  <c:v>7</c:v>
                </c:pt>
                <c:pt idx="12">
                  <c:v>6.4615384615384617</c:v>
                </c:pt>
                <c:pt idx="13">
                  <c:v>6.1313868613138691</c:v>
                </c:pt>
                <c:pt idx="14">
                  <c:v>5.833333333333333</c:v>
                </c:pt>
                <c:pt idx="15">
                  <c:v>5.6</c:v>
                </c:pt>
                <c:pt idx="16">
                  <c:v>5.25</c:v>
                </c:pt>
                <c:pt idx="17">
                  <c:v>4.9411764705882355</c:v>
                </c:pt>
                <c:pt idx="18">
                  <c:v>4.666666666666667</c:v>
                </c:pt>
                <c:pt idx="19">
                  <c:v>4.4210526315789478</c:v>
                </c:pt>
                <c:pt idx="20">
                  <c:v>4.2</c:v>
                </c:pt>
                <c:pt idx="21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A48-487E-8D7C-7EB7BCCB8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0655"/>
        <c:axId val="2036312591"/>
      </c:lineChart>
      <c:catAx>
        <c:axId val="103606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312591"/>
        <c:crosses val="autoZero"/>
        <c:auto val="1"/>
        <c:lblAlgn val="ctr"/>
        <c:lblOffset val="100"/>
        <c:noMultiLvlLbl val="0"/>
      </c:catAx>
      <c:valAx>
        <c:axId val="2036312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0_-;\-* #,##0.000_-;_-* &quot;-&quot;?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0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50548775922158"/>
          <c:y val="4.5878136200716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360011593298875E-2"/>
          <c:y val="0.1986760364631841"/>
          <c:w val="0.84492782532969413"/>
          <c:h val="0.7095676911353823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6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Sheet4!$U$32:$U$42</c:f>
              <c:numCache>
                <c:formatCode>General</c:formatCod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Sheet4!$R$32:$R$42</c:f>
              <c:numCache>
                <c:formatCode>_-* #,##0.000_-;\-* #,##0.000_-;_-* "-"???_-;_-@_-</c:formatCode>
                <c:ptCount val="11"/>
                <c:pt idx="0">
                  <c:v>12</c:v>
                </c:pt>
                <c:pt idx="1">
                  <c:v>10.5</c:v>
                </c:pt>
                <c:pt idx="2" formatCode="_-* #,##0.00000000_-;\-* #,##0.00000000_-;_-* &quot;-&quot;???_-;_-@_-">
                  <c:v>9.3333333333333339</c:v>
                </c:pt>
                <c:pt idx="3">
                  <c:v>8.4</c:v>
                </c:pt>
                <c:pt idx="4">
                  <c:v>7.6363636363636367</c:v>
                </c:pt>
                <c:pt idx="5">
                  <c:v>7</c:v>
                </c:pt>
                <c:pt idx="6">
                  <c:v>6.4615384615384617</c:v>
                </c:pt>
                <c:pt idx="7">
                  <c:v>6.1313868613138691</c:v>
                </c:pt>
                <c:pt idx="8">
                  <c:v>5.833333333333333</c:v>
                </c:pt>
                <c:pt idx="9">
                  <c:v>5.6</c:v>
                </c:pt>
                <c:pt idx="10">
                  <c:v>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EB-4F80-81BE-A86DD0457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9311"/>
        <c:axId val="11282639"/>
      </c:lineChart>
      <c:catAx>
        <c:axId val="3727931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2639"/>
        <c:crosses val="autoZero"/>
        <c:auto val="1"/>
        <c:lblAlgn val="ctr"/>
        <c:lblOffset val="100"/>
        <c:noMultiLvlLbl val="0"/>
      </c:catAx>
      <c:valAx>
        <c:axId val="11282639"/>
        <c:scaling>
          <c:orientation val="maxMin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0_-;\-* #,##0.000_-;_-* &quot;-&quot;?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931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FFFF00"/>
              </a:solidFill>
              <a:ln w="0">
                <a:solidFill>
                  <a:srgbClr val="002060"/>
                </a:solidFill>
              </a:ln>
              <a:effectLst/>
            </c:spPr>
          </c:marker>
          <c:cat>
            <c:numRef>
              <c:f>Sheet4!$U$26:$U$110</c:f>
              <c:numCache>
                <c:formatCode>General</c:formatCode>
                <c:ptCount val="8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</c:numCache>
            </c:numRef>
          </c:cat>
          <c:val>
            <c:numRef>
              <c:f>Sheet4!$V$26:$V$110</c:f>
              <c:numCache>
                <c:formatCode>General</c:formatCode>
                <c:ptCount val="85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  <c:pt idx="20">
                  <c:v>42</c:v>
                </c:pt>
                <c:pt idx="21">
                  <c:v>42</c:v>
                </c:pt>
                <c:pt idx="22">
                  <c:v>42</c:v>
                </c:pt>
                <c:pt idx="23">
                  <c:v>42</c:v>
                </c:pt>
                <c:pt idx="24">
                  <c:v>42</c:v>
                </c:pt>
                <c:pt idx="25">
                  <c:v>42</c:v>
                </c:pt>
                <c:pt idx="26">
                  <c:v>42</c:v>
                </c:pt>
                <c:pt idx="27">
                  <c:v>42</c:v>
                </c:pt>
                <c:pt idx="28">
                  <c:v>42</c:v>
                </c:pt>
                <c:pt idx="29">
                  <c:v>42</c:v>
                </c:pt>
                <c:pt idx="30">
                  <c:v>42</c:v>
                </c:pt>
                <c:pt idx="31">
                  <c:v>42</c:v>
                </c:pt>
                <c:pt idx="32">
                  <c:v>42</c:v>
                </c:pt>
                <c:pt idx="33">
                  <c:v>42</c:v>
                </c:pt>
                <c:pt idx="34">
                  <c:v>42</c:v>
                </c:pt>
                <c:pt idx="35">
                  <c:v>42</c:v>
                </c:pt>
                <c:pt idx="36">
                  <c:v>42</c:v>
                </c:pt>
                <c:pt idx="37">
                  <c:v>42</c:v>
                </c:pt>
                <c:pt idx="38">
                  <c:v>42</c:v>
                </c:pt>
                <c:pt idx="39">
                  <c:v>42</c:v>
                </c:pt>
                <c:pt idx="40">
                  <c:v>42</c:v>
                </c:pt>
                <c:pt idx="41">
                  <c:v>42</c:v>
                </c:pt>
                <c:pt idx="42">
                  <c:v>42</c:v>
                </c:pt>
                <c:pt idx="43">
                  <c:v>42</c:v>
                </c:pt>
                <c:pt idx="44">
                  <c:v>42</c:v>
                </c:pt>
                <c:pt idx="45">
                  <c:v>42</c:v>
                </c:pt>
                <c:pt idx="46">
                  <c:v>42</c:v>
                </c:pt>
                <c:pt idx="47">
                  <c:v>42</c:v>
                </c:pt>
                <c:pt idx="48">
                  <c:v>42</c:v>
                </c:pt>
                <c:pt idx="49">
                  <c:v>42</c:v>
                </c:pt>
                <c:pt idx="50">
                  <c:v>42</c:v>
                </c:pt>
                <c:pt idx="51">
                  <c:v>42</c:v>
                </c:pt>
                <c:pt idx="52">
                  <c:v>42</c:v>
                </c:pt>
                <c:pt idx="53">
                  <c:v>42</c:v>
                </c:pt>
                <c:pt idx="54">
                  <c:v>42</c:v>
                </c:pt>
                <c:pt idx="55">
                  <c:v>42</c:v>
                </c:pt>
                <c:pt idx="56">
                  <c:v>42</c:v>
                </c:pt>
                <c:pt idx="57">
                  <c:v>42</c:v>
                </c:pt>
                <c:pt idx="58">
                  <c:v>42</c:v>
                </c:pt>
                <c:pt idx="59">
                  <c:v>42</c:v>
                </c:pt>
                <c:pt idx="60">
                  <c:v>42</c:v>
                </c:pt>
                <c:pt idx="61">
                  <c:v>42</c:v>
                </c:pt>
                <c:pt idx="62">
                  <c:v>42</c:v>
                </c:pt>
                <c:pt idx="63">
                  <c:v>42</c:v>
                </c:pt>
                <c:pt idx="64">
                  <c:v>42</c:v>
                </c:pt>
                <c:pt idx="65">
                  <c:v>42</c:v>
                </c:pt>
                <c:pt idx="66">
                  <c:v>42</c:v>
                </c:pt>
                <c:pt idx="67">
                  <c:v>42</c:v>
                </c:pt>
                <c:pt idx="68">
                  <c:v>42</c:v>
                </c:pt>
                <c:pt idx="69">
                  <c:v>42</c:v>
                </c:pt>
                <c:pt idx="70">
                  <c:v>42</c:v>
                </c:pt>
                <c:pt idx="71">
                  <c:v>42</c:v>
                </c:pt>
                <c:pt idx="72">
                  <c:v>42</c:v>
                </c:pt>
                <c:pt idx="73">
                  <c:v>42</c:v>
                </c:pt>
                <c:pt idx="74">
                  <c:v>42</c:v>
                </c:pt>
                <c:pt idx="75">
                  <c:v>42</c:v>
                </c:pt>
                <c:pt idx="76">
                  <c:v>42</c:v>
                </c:pt>
                <c:pt idx="77">
                  <c:v>42</c:v>
                </c:pt>
                <c:pt idx="78">
                  <c:v>42</c:v>
                </c:pt>
                <c:pt idx="79">
                  <c:v>42</c:v>
                </c:pt>
                <c:pt idx="80">
                  <c:v>42</c:v>
                </c:pt>
                <c:pt idx="81">
                  <c:v>42</c:v>
                </c:pt>
                <c:pt idx="82">
                  <c:v>42</c:v>
                </c:pt>
                <c:pt idx="83">
                  <c:v>42</c:v>
                </c:pt>
                <c:pt idx="8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BD-461F-8E4B-58D5720A0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01391"/>
        <c:axId val="2042691727"/>
      </c:lineChart>
      <c:catAx>
        <c:axId val="1797013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691727"/>
        <c:crosses val="autoZero"/>
        <c:auto val="1"/>
        <c:lblAlgn val="ctr"/>
        <c:lblOffset val="100"/>
        <c:tickMarkSkip val="6"/>
        <c:noMultiLvlLbl val="0"/>
      </c:catAx>
      <c:valAx>
        <c:axId val="2042691727"/>
        <c:scaling>
          <c:orientation val="minMax"/>
          <c:max val="8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01391"/>
        <c:crosses val="autoZero"/>
        <c:crossBetween val="midCat"/>
        <c:majorUnit val="6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095187147760654E-2"/>
          <c:y val="7.8963059305769995E-2"/>
          <c:w val="0.89501437019796426"/>
          <c:h val="0.81091881385614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rgbClr val="FFFF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Sheet4!$P$24:$P$109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cat>
          <c:val>
            <c:numRef>
              <c:f>Sheet4!$O$25:$O$109</c:f>
              <c:numCache>
                <c:formatCode>_(* #,##0.000_);_(* \(#,##0.000\);_(* "-"??_);_(@_)</c:formatCode>
                <c:ptCount val="85"/>
                <c:pt idx="0">
                  <c:v>84</c:v>
                </c:pt>
                <c:pt idx="1">
                  <c:v>42</c:v>
                </c:pt>
                <c:pt idx="2">
                  <c:v>28</c:v>
                </c:pt>
                <c:pt idx="3">
                  <c:v>21</c:v>
                </c:pt>
                <c:pt idx="4">
                  <c:v>16.8</c:v>
                </c:pt>
                <c:pt idx="5">
                  <c:v>14</c:v>
                </c:pt>
                <c:pt idx="6">
                  <c:v>12</c:v>
                </c:pt>
                <c:pt idx="7">
                  <c:v>10.5</c:v>
                </c:pt>
                <c:pt idx="8">
                  <c:v>9.3333333333333339</c:v>
                </c:pt>
                <c:pt idx="9">
                  <c:v>8.4</c:v>
                </c:pt>
                <c:pt idx="10">
                  <c:v>7.6363636363636367</c:v>
                </c:pt>
                <c:pt idx="11">
                  <c:v>7</c:v>
                </c:pt>
                <c:pt idx="12">
                  <c:v>6.4615384615384617</c:v>
                </c:pt>
                <c:pt idx="13">
                  <c:v>6</c:v>
                </c:pt>
                <c:pt idx="14">
                  <c:v>5.6</c:v>
                </c:pt>
                <c:pt idx="15">
                  <c:v>5.25</c:v>
                </c:pt>
                <c:pt idx="16">
                  <c:v>4.9411764705882355</c:v>
                </c:pt>
                <c:pt idx="17">
                  <c:v>4.666666666666667</c:v>
                </c:pt>
                <c:pt idx="18">
                  <c:v>4.4210526315789478</c:v>
                </c:pt>
                <c:pt idx="19">
                  <c:v>4.2</c:v>
                </c:pt>
                <c:pt idx="20">
                  <c:v>4</c:v>
                </c:pt>
                <c:pt idx="21">
                  <c:v>3.8181818181818183</c:v>
                </c:pt>
                <c:pt idx="22">
                  <c:v>3.652173913043478</c:v>
                </c:pt>
                <c:pt idx="23">
                  <c:v>3.5</c:v>
                </c:pt>
                <c:pt idx="24">
                  <c:v>3.36</c:v>
                </c:pt>
                <c:pt idx="25">
                  <c:v>3.2307692307692308</c:v>
                </c:pt>
                <c:pt idx="26">
                  <c:v>3.1111111111111112</c:v>
                </c:pt>
                <c:pt idx="27">
                  <c:v>3</c:v>
                </c:pt>
                <c:pt idx="28">
                  <c:v>2.896551724137931</c:v>
                </c:pt>
                <c:pt idx="29">
                  <c:v>2.8</c:v>
                </c:pt>
                <c:pt idx="30">
                  <c:v>2.7096774193548385</c:v>
                </c:pt>
                <c:pt idx="31">
                  <c:v>2.625</c:v>
                </c:pt>
                <c:pt idx="32">
                  <c:v>2.5454545454545454</c:v>
                </c:pt>
                <c:pt idx="33">
                  <c:v>2.4705882352941178</c:v>
                </c:pt>
                <c:pt idx="34">
                  <c:v>2.4</c:v>
                </c:pt>
                <c:pt idx="35">
                  <c:v>2.3333333333333335</c:v>
                </c:pt>
                <c:pt idx="36">
                  <c:v>2.2702702702702702</c:v>
                </c:pt>
                <c:pt idx="37">
                  <c:v>2.2105263157894739</c:v>
                </c:pt>
                <c:pt idx="38">
                  <c:v>2.1538461538461537</c:v>
                </c:pt>
                <c:pt idx="39">
                  <c:v>2.1</c:v>
                </c:pt>
                <c:pt idx="40">
                  <c:v>2.0487804878048781</c:v>
                </c:pt>
                <c:pt idx="41">
                  <c:v>2</c:v>
                </c:pt>
                <c:pt idx="42">
                  <c:v>1.9534883720930232</c:v>
                </c:pt>
                <c:pt idx="43">
                  <c:v>1.9090909090909092</c:v>
                </c:pt>
                <c:pt idx="44">
                  <c:v>1.8666666666666667</c:v>
                </c:pt>
                <c:pt idx="45">
                  <c:v>1.826086956521739</c:v>
                </c:pt>
                <c:pt idx="46">
                  <c:v>1.7872340425531914</c:v>
                </c:pt>
                <c:pt idx="47">
                  <c:v>1.75</c:v>
                </c:pt>
                <c:pt idx="48">
                  <c:v>1.7142857142857142</c:v>
                </c:pt>
                <c:pt idx="49">
                  <c:v>1.68</c:v>
                </c:pt>
                <c:pt idx="50">
                  <c:v>1.6470588235294117</c:v>
                </c:pt>
                <c:pt idx="51">
                  <c:v>1.6153846153846154</c:v>
                </c:pt>
                <c:pt idx="52">
                  <c:v>1.5849056603773586</c:v>
                </c:pt>
                <c:pt idx="53">
                  <c:v>1.5555555555555556</c:v>
                </c:pt>
                <c:pt idx="54">
                  <c:v>1.5272727272727273</c:v>
                </c:pt>
                <c:pt idx="55">
                  <c:v>1.5</c:v>
                </c:pt>
                <c:pt idx="56">
                  <c:v>1.4736842105263157</c:v>
                </c:pt>
                <c:pt idx="57">
                  <c:v>1.4482758620689655</c:v>
                </c:pt>
                <c:pt idx="58">
                  <c:v>1.423728813559322</c:v>
                </c:pt>
                <c:pt idx="59">
                  <c:v>1.4</c:v>
                </c:pt>
                <c:pt idx="60">
                  <c:v>1.3770491803278688</c:v>
                </c:pt>
                <c:pt idx="61">
                  <c:v>1.3548387096774193</c:v>
                </c:pt>
                <c:pt idx="62">
                  <c:v>1.3333333333333333</c:v>
                </c:pt>
                <c:pt idx="63">
                  <c:v>1.3125</c:v>
                </c:pt>
                <c:pt idx="64">
                  <c:v>1.2923076923076924</c:v>
                </c:pt>
                <c:pt idx="65">
                  <c:v>1.2727272727272727</c:v>
                </c:pt>
                <c:pt idx="66">
                  <c:v>1.2537313432835822</c:v>
                </c:pt>
                <c:pt idx="67">
                  <c:v>1.2352941176470589</c:v>
                </c:pt>
                <c:pt idx="68">
                  <c:v>1.2173913043478262</c:v>
                </c:pt>
                <c:pt idx="69">
                  <c:v>1.2</c:v>
                </c:pt>
                <c:pt idx="70">
                  <c:v>1.1830985915492958</c:v>
                </c:pt>
                <c:pt idx="71">
                  <c:v>1.1666666666666667</c:v>
                </c:pt>
                <c:pt idx="72">
                  <c:v>1.1506849315068493</c:v>
                </c:pt>
                <c:pt idx="73">
                  <c:v>1.1351351351351351</c:v>
                </c:pt>
                <c:pt idx="74">
                  <c:v>1.1200000000000001</c:v>
                </c:pt>
                <c:pt idx="75">
                  <c:v>1.1052631578947369</c:v>
                </c:pt>
                <c:pt idx="76">
                  <c:v>1.0909090909090908</c:v>
                </c:pt>
                <c:pt idx="77">
                  <c:v>1.0769230769230769</c:v>
                </c:pt>
                <c:pt idx="78">
                  <c:v>1.0632911392405062</c:v>
                </c:pt>
                <c:pt idx="79">
                  <c:v>1.05</c:v>
                </c:pt>
                <c:pt idx="80">
                  <c:v>1.037037037037037</c:v>
                </c:pt>
                <c:pt idx="81">
                  <c:v>1.024390243902439</c:v>
                </c:pt>
                <c:pt idx="82">
                  <c:v>1.0120481927710843</c:v>
                </c:pt>
                <c:pt idx="83">
                  <c:v>1</c:v>
                </c:pt>
                <c:pt idx="84">
                  <c:v>0.9882352941176471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4A-40B4-9A92-DB6B197ED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863295"/>
        <c:axId val="1894937599"/>
      </c:lineChart>
      <c:catAx>
        <c:axId val="1899863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4937599"/>
        <c:crosses val="autoZero"/>
        <c:auto val="1"/>
        <c:lblAlgn val="ctr"/>
        <c:lblOffset val="100"/>
        <c:noMultiLvlLbl val="0"/>
      </c:catAx>
      <c:valAx>
        <c:axId val="189493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_);_(* \(#,##0.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9863295"/>
        <c:crosses val="autoZero"/>
        <c:crossBetween val="midCat"/>
        <c:majorUnit val="6.180499999999999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CONTROL!$G$102:$H$102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D685-4347-8BCF-5AC8D46D750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CONTROL!$G$103:$G$103</c:f>
              <c:numCache>
                <c:formatCode>_-* #,##0.0000_-;\-* #,##0.0000_-;_-* "-"??_-;_-@_-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D685-4347-8BCF-5AC8D46D7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9919711"/>
        <c:axId val="1979194447"/>
      </c:barChart>
      <c:catAx>
        <c:axId val="2049919711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194447"/>
        <c:crosses val="autoZero"/>
        <c:auto val="1"/>
        <c:lblAlgn val="ctr"/>
        <c:lblOffset val="100"/>
        <c:noMultiLvlLbl val="0"/>
      </c:catAx>
      <c:valAx>
        <c:axId val="1979194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00_-;\-* #,##0.00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9919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50548775922158"/>
          <c:y val="4.5878136200716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360011593298875E-2"/>
          <c:y val="0.1986760364631841"/>
          <c:w val="0.84492782532969413"/>
          <c:h val="0.7095676911353823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'Sheet 5'!$B$26:$B$35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'Sheet 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E1-46F5-8262-136AA2307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79311"/>
        <c:axId val="11282639"/>
      </c:lineChart>
      <c:catAx>
        <c:axId val="3727931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2639"/>
        <c:crosses val="autoZero"/>
        <c:auto val="1"/>
        <c:lblAlgn val="ctr"/>
        <c:lblOffset val="100"/>
        <c:noMultiLvlLbl val="0"/>
      </c:catAx>
      <c:valAx>
        <c:axId val="11282639"/>
        <c:scaling>
          <c:orientation val="maxMin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931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859294561957499E-2"/>
          <c:y val="7.1948928827733155E-2"/>
          <c:w val="0.93643191843788631"/>
          <c:h val="0.85088771801016394"/>
        </c:manualLayout>
      </c:layout>
      <c:lineChart>
        <c:grouping val="standard"/>
        <c:varyColors val="0"/>
        <c:ser>
          <c:idx val="0"/>
          <c:order val="0"/>
          <c:spPr>
            <a:ln w="127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FFFF00"/>
              </a:solidFill>
              <a:ln w="0">
                <a:solidFill>
                  <a:srgbClr val="002060"/>
                </a:solidFill>
              </a:ln>
              <a:effectLst/>
            </c:spPr>
          </c:marker>
          <c:cat>
            <c:numRef>
              <c:f>'Sheet 5'!$B$26:$B$110</c:f>
              <c:numCache>
                <c:formatCode>General</c:formatCode>
                <c:ptCount val="8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</c:numCache>
            </c:numRef>
          </c:cat>
          <c:val>
            <c:numRef>
              <c:f>'Sheet 5'!$C$26:$C$110</c:f>
              <c:numCache>
                <c:formatCode>General</c:formatCode>
                <c:ptCount val="85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  <c:pt idx="20">
                  <c:v>42</c:v>
                </c:pt>
                <c:pt idx="21">
                  <c:v>42</c:v>
                </c:pt>
                <c:pt idx="22">
                  <c:v>42</c:v>
                </c:pt>
                <c:pt idx="23">
                  <c:v>42</c:v>
                </c:pt>
                <c:pt idx="24">
                  <c:v>42</c:v>
                </c:pt>
                <c:pt idx="25">
                  <c:v>42</c:v>
                </c:pt>
                <c:pt idx="26">
                  <c:v>42</c:v>
                </c:pt>
                <c:pt idx="27">
                  <c:v>42</c:v>
                </c:pt>
                <c:pt idx="28">
                  <c:v>42</c:v>
                </c:pt>
                <c:pt idx="29">
                  <c:v>42</c:v>
                </c:pt>
                <c:pt idx="30">
                  <c:v>42</c:v>
                </c:pt>
                <c:pt idx="31">
                  <c:v>42</c:v>
                </c:pt>
                <c:pt idx="32">
                  <c:v>42</c:v>
                </c:pt>
                <c:pt idx="33">
                  <c:v>42</c:v>
                </c:pt>
                <c:pt idx="34">
                  <c:v>42</c:v>
                </c:pt>
                <c:pt idx="35">
                  <c:v>42</c:v>
                </c:pt>
                <c:pt idx="36">
                  <c:v>42</c:v>
                </c:pt>
                <c:pt idx="37">
                  <c:v>42</c:v>
                </c:pt>
                <c:pt idx="38">
                  <c:v>42</c:v>
                </c:pt>
                <c:pt idx="39">
                  <c:v>42</c:v>
                </c:pt>
                <c:pt idx="40">
                  <c:v>42</c:v>
                </c:pt>
                <c:pt idx="41">
                  <c:v>42</c:v>
                </c:pt>
                <c:pt idx="42">
                  <c:v>42</c:v>
                </c:pt>
                <c:pt idx="43">
                  <c:v>42</c:v>
                </c:pt>
                <c:pt idx="44">
                  <c:v>42</c:v>
                </c:pt>
                <c:pt idx="45">
                  <c:v>42</c:v>
                </c:pt>
                <c:pt idx="46">
                  <c:v>42</c:v>
                </c:pt>
                <c:pt idx="47">
                  <c:v>42</c:v>
                </c:pt>
                <c:pt idx="48">
                  <c:v>42</c:v>
                </c:pt>
                <c:pt idx="49">
                  <c:v>42</c:v>
                </c:pt>
                <c:pt idx="50">
                  <c:v>42</c:v>
                </c:pt>
                <c:pt idx="51">
                  <c:v>42</c:v>
                </c:pt>
                <c:pt idx="52">
                  <c:v>42</c:v>
                </c:pt>
                <c:pt idx="53">
                  <c:v>42</c:v>
                </c:pt>
                <c:pt idx="54">
                  <c:v>42</c:v>
                </c:pt>
                <c:pt idx="55">
                  <c:v>42</c:v>
                </c:pt>
                <c:pt idx="56">
                  <c:v>42</c:v>
                </c:pt>
                <c:pt idx="57">
                  <c:v>42</c:v>
                </c:pt>
                <c:pt idx="58">
                  <c:v>42</c:v>
                </c:pt>
                <c:pt idx="59">
                  <c:v>42</c:v>
                </c:pt>
                <c:pt idx="60">
                  <c:v>42</c:v>
                </c:pt>
                <c:pt idx="61">
                  <c:v>42</c:v>
                </c:pt>
                <c:pt idx="62">
                  <c:v>42</c:v>
                </c:pt>
                <c:pt idx="63">
                  <c:v>42</c:v>
                </c:pt>
                <c:pt idx="64">
                  <c:v>42</c:v>
                </c:pt>
                <c:pt idx="65">
                  <c:v>42</c:v>
                </c:pt>
                <c:pt idx="66">
                  <c:v>42</c:v>
                </c:pt>
                <c:pt idx="67">
                  <c:v>42</c:v>
                </c:pt>
                <c:pt idx="68">
                  <c:v>42</c:v>
                </c:pt>
                <c:pt idx="69">
                  <c:v>42</c:v>
                </c:pt>
                <c:pt idx="70">
                  <c:v>42</c:v>
                </c:pt>
                <c:pt idx="71">
                  <c:v>42</c:v>
                </c:pt>
                <c:pt idx="72">
                  <c:v>42</c:v>
                </c:pt>
                <c:pt idx="73">
                  <c:v>42</c:v>
                </c:pt>
                <c:pt idx="74">
                  <c:v>42</c:v>
                </c:pt>
                <c:pt idx="75">
                  <c:v>42</c:v>
                </c:pt>
                <c:pt idx="76">
                  <c:v>42</c:v>
                </c:pt>
                <c:pt idx="77">
                  <c:v>42</c:v>
                </c:pt>
                <c:pt idx="78">
                  <c:v>42</c:v>
                </c:pt>
                <c:pt idx="79">
                  <c:v>42</c:v>
                </c:pt>
                <c:pt idx="80">
                  <c:v>42</c:v>
                </c:pt>
                <c:pt idx="81">
                  <c:v>42</c:v>
                </c:pt>
                <c:pt idx="82">
                  <c:v>42</c:v>
                </c:pt>
                <c:pt idx="83">
                  <c:v>42</c:v>
                </c:pt>
                <c:pt idx="8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E8-462B-90BC-BFCF7923F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01391"/>
        <c:axId val="2042691727"/>
      </c:lineChart>
      <c:catAx>
        <c:axId val="1797013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691727"/>
        <c:crosses val="autoZero"/>
        <c:auto val="1"/>
        <c:lblAlgn val="ctr"/>
        <c:lblOffset val="100"/>
        <c:tickMarkSkip val="6"/>
        <c:noMultiLvlLbl val="0"/>
      </c:catAx>
      <c:valAx>
        <c:axId val="2042691727"/>
        <c:scaling>
          <c:orientation val="minMax"/>
          <c:max val="8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01391"/>
        <c:crosses val="autoZero"/>
        <c:crossBetween val="midCat"/>
        <c:majorUnit val="6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'Sheet 5'!$P$4:$P$45</c:f>
              <c:numCache>
                <c:formatCode>General</c:formatCode>
                <c:ptCount val="42"/>
                <c:pt idx="21" formatCode="_(* #,##0.00000_);_(* \(#,##0.00000\);_(* &quot;-&quot;??_);_(@_)">
                  <c:v>1</c:v>
                </c:pt>
                <c:pt idx="22" formatCode="_(* #,##0.00000_);_(* \(#,##0.00000\);_(* &quot;-&quot;??_);_(@_)">
                  <c:v>0.96699999999999997</c:v>
                </c:pt>
                <c:pt idx="23" formatCode="_(* #,##0.00000_);_(* \(#,##0.00000\);_(* &quot;-&quot;??_);_(@_)">
                  <c:v>0.93508899999999995</c:v>
                </c:pt>
                <c:pt idx="24" formatCode="_(* #,##0.00000_);_(* \(#,##0.00000\);_(* &quot;-&quot;??_);_(@_)">
                  <c:v>0.90423106299999989</c:v>
                </c:pt>
                <c:pt idx="25" formatCode="_(* #,##0.00000_);_(* \(#,##0.00000\);_(* &quot;-&quot;??_);_(@_)">
                  <c:v>0.87439143792099983</c:v>
                </c:pt>
                <c:pt idx="26" formatCode="_(* #,##0.00000_);_(* \(#,##0.00000\);_(* &quot;-&quot;??_);_(@_)">
                  <c:v>0.84553652046960681</c:v>
                </c:pt>
                <c:pt idx="27" formatCode="_(* #,##0.00000_);_(* \(#,##0.00000\);_(* &quot;-&quot;??_);_(@_)">
                  <c:v>0.81763381529410972</c:v>
                </c:pt>
                <c:pt idx="28" formatCode="_(* #,##0.00000_);_(* \(#,##0.00000\);_(* &quot;-&quot;??_);_(@_)">
                  <c:v>0.79065189938940406</c:v>
                </c:pt>
                <c:pt idx="29" formatCode="_(* #,##0.00000_);_(* \(#,##0.00000\);_(* &quot;-&quot;??_);_(@_)">
                  <c:v>0.76456038670955373</c:v>
                </c:pt>
                <c:pt idx="30" formatCode="_(* #,##0.00000_);_(* \(#,##0.00000\);_(* &quot;-&quot;??_);_(@_)">
                  <c:v>0.73932989394813842</c:v>
                </c:pt>
                <c:pt idx="31" formatCode="_(* #,##0.00000_);_(* \(#,##0.00000\);_(* &quot;-&quot;??_);_(@_)">
                  <c:v>0.71493200744784979</c:v>
                </c:pt>
                <c:pt idx="32" formatCode="_(* #,##0.00000_);_(* \(#,##0.00000\);_(* &quot;-&quot;??_);_(@_)">
                  <c:v>0.69133925120207074</c:v>
                </c:pt>
                <c:pt idx="33" formatCode="_(* #,##0.00000_);_(* \(#,##0.00000\);_(* &quot;-&quot;??_);_(@_)">
                  <c:v>0.66852505591240241</c:v>
                </c:pt>
                <c:pt idx="34" formatCode="_(* #,##0.00000_);_(* \(#,##0.00000\);_(* &quot;-&quot;??_);_(@_)">
                  <c:v>0.6464637290672931</c:v>
                </c:pt>
                <c:pt idx="35" formatCode="_(* #,##0.00000_);_(* \(#,##0.00000\);_(* &quot;-&quot;??_);_(@_)">
                  <c:v>0.62513042600807245</c:v>
                </c:pt>
                <c:pt idx="36" formatCode="_(* #,##0.00000_);_(* \(#,##0.00000\);_(* &quot;-&quot;??_);_(@_)">
                  <c:v>0.60450112194980599</c:v>
                </c:pt>
                <c:pt idx="37" formatCode="_(* #,##0.00000_);_(* \(#,##0.00000\);_(* &quot;-&quot;??_);_(@_)">
                  <c:v>0.58455258492546236</c:v>
                </c:pt>
                <c:pt idx="38" formatCode="_(* #,##0.00000_);_(* \(#,##0.00000\);_(* &quot;-&quot;??_);_(@_)">
                  <c:v>0.5652623496229221</c:v>
                </c:pt>
                <c:pt idx="39" formatCode="_(* #,##0.00000_);_(* \(#,##0.00000\);_(* &quot;-&quot;??_);_(@_)">
                  <c:v>0.54660869208536567</c:v>
                </c:pt>
                <c:pt idx="40" formatCode="_(* #,##0.00000_);_(* \(#,##0.00000\);_(* &quot;-&quot;??_);_(@_)">
                  <c:v>0.52857060524654853</c:v>
                </c:pt>
                <c:pt idx="41" formatCode="_(* #,##0.00000_);_(* \(#,##0.00000\);_(* &quot;-&quot;??_);_(@_)">
                  <c:v>0.51112777527341247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53-4E06-9543-E1BA53EE7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20815"/>
        <c:axId val="191365551"/>
      </c:lineChart>
      <c:catAx>
        <c:axId val="4342081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65551"/>
        <c:crosses val="autoZero"/>
        <c:auto val="1"/>
        <c:lblAlgn val="ctr"/>
        <c:lblOffset val="100"/>
        <c:noMultiLvlLbl val="0"/>
      </c:catAx>
      <c:valAx>
        <c:axId val="191365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20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2127251725247982E-2"/>
          <c:y val="9.5610149176782455E-2"/>
          <c:w val="0.94119644589571383"/>
          <c:h val="0.8445896395258087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5"/>
            <c:spPr>
              <a:solidFill>
                <a:srgbClr val="FFFF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'Sheet 5'!$S$21:$S$63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cat>
          <c:val>
            <c:numRef>
              <c:f>'Sheet 5'!$V$21:$V$63</c:f>
              <c:numCache>
                <c:formatCode>General</c:formatCode>
                <c:ptCount val="43"/>
                <c:pt idx="0">
                  <c:v>42</c:v>
                </c:pt>
                <c:pt idx="1">
                  <c:v>43.910159999999998</c:v>
                </c:pt>
                <c:pt idx="2">
                  <c:v>45.708720153600005</c:v>
                </c:pt>
                <c:pt idx="3">
                  <c:v>47.374345915997189</c:v>
                </c:pt>
                <c:pt idx="4">
                  <c:v>48.886535037635817</c:v>
                </c:pt>
                <c:pt idx="5">
                  <c:v>50.226026097667045</c:v>
                </c:pt>
                <c:pt idx="6">
                  <c:v>51.375197574781666</c:v>
                </c:pt>
                <c:pt idx="7">
                  <c:v>52.318446202254655</c:v>
                </c:pt>
                <c:pt idx="8">
                  <c:v>53.042533497693867</c:v>
                </c:pt>
                <c:pt idx="9">
                  <c:v>53.536889909892373</c:v>
                </c:pt>
                <c:pt idx="10">
                  <c:v>53.79386698145985</c:v>
                </c:pt>
                <c:pt idx="11">
                  <c:v>53.79386698145985</c:v>
                </c:pt>
                <c:pt idx="12">
                  <c:v>53.536889909892373</c:v>
                </c:pt>
                <c:pt idx="13">
                  <c:v>53.042533497693867</c:v>
                </c:pt>
                <c:pt idx="14">
                  <c:v>52.318446202254655</c:v>
                </c:pt>
                <c:pt idx="15">
                  <c:v>51.375197574781666</c:v>
                </c:pt>
                <c:pt idx="16">
                  <c:v>50.226026097667045</c:v>
                </c:pt>
                <c:pt idx="17">
                  <c:v>48.886535037635817</c:v>
                </c:pt>
                <c:pt idx="18">
                  <c:v>47.374345915997189</c:v>
                </c:pt>
                <c:pt idx="19">
                  <c:v>45.708720153600005</c:v>
                </c:pt>
                <c:pt idx="20">
                  <c:v>43.910159999999998</c:v>
                </c:pt>
                <c:pt idx="21">
                  <c:v>42</c:v>
                </c:pt>
                <c:pt idx="22">
                  <c:v>40.089840000000002</c:v>
                </c:pt>
                <c:pt idx="23">
                  <c:v>38.291279846399995</c:v>
                </c:pt>
                <c:pt idx="24">
                  <c:v>36.625654084002811</c:v>
                </c:pt>
                <c:pt idx="25">
                  <c:v>35.113464962364183</c:v>
                </c:pt>
                <c:pt idx="26">
                  <c:v>33.773973902332955</c:v>
                </c:pt>
                <c:pt idx="27">
                  <c:v>32.624802425218334</c:v>
                </c:pt>
                <c:pt idx="28">
                  <c:v>31.681553797745345</c:v>
                </c:pt>
                <c:pt idx="29">
                  <c:v>30.957466502306133</c:v>
                </c:pt>
                <c:pt idx="30">
                  <c:v>30.463110090107627</c:v>
                </c:pt>
                <c:pt idx="31">
                  <c:v>30.20613301854015</c:v>
                </c:pt>
                <c:pt idx="32">
                  <c:v>30.20613301854015</c:v>
                </c:pt>
                <c:pt idx="33">
                  <c:v>30.463110090107627</c:v>
                </c:pt>
                <c:pt idx="34">
                  <c:v>30.957466502306133</c:v>
                </c:pt>
                <c:pt idx="35">
                  <c:v>31.681553797745345</c:v>
                </c:pt>
                <c:pt idx="36">
                  <c:v>32.624802425218334</c:v>
                </c:pt>
                <c:pt idx="37">
                  <c:v>33.773973902332955</c:v>
                </c:pt>
                <c:pt idx="38">
                  <c:v>35.113464962364183</c:v>
                </c:pt>
                <c:pt idx="39">
                  <c:v>36.625654084002811</c:v>
                </c:pt>
                <c:pt idx="40">
                  <c:v>38.291279846399995</c:v>
                </c:pt>
                <c:pt idx="41">
                  <c:v>40.089840000000002</c:v>
                </c:pt>
                <c:pt idx="4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16-497C-81B1-41AB3B5A40A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5"/>
            <c:spPr>
              <a:solidFill>
                <a:srgbClr val="FFFF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'Sheet 5'!$S$21:$S$63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cat>
          <c:val>
            <c:numRef>
              <c:f>'Sheet 5'!$W$21:$W$63</c:f>
              <c:numCache>
                <c:formatCode>General</c:formatCode>
                <c:ptCount val="43"/>
                <c:pt idx="0">
                  <c:v>42</c:v>
                </c:pt>
                <c:pt idx="1">
                  <c:v>40.089840000000002</c:v>
                </c:pt>
                <c:pt idx="2">
                  <c:v>38.291279846399995</c:v>
                </c:pt>
                <c:pt idx="3">
                  <c:v>36.625654084002811</c:v>
                </c:pt>
                <c:pt idx="4">
                  <c:v>35.113464962364183</c:v>
                </c:pt>
                <c:pt idx="5">
                  <c:v>33.773973902332955</c:v>
                </c:pt>
                <c:pt idx="6">
                  <c:v>32.624802425218334</c:v>
                </c:pt>
                <c:pt idx="7">
                  <c:v>31.681553797745345</c:v>
                </c:pt>
                <c:pt idx="8">
                  <c:v>30.957466502306133</c:v>
                </c:pt>
                <c:pt idx="9">
                  <c:v>30.463110090107627</c:v>
                </c:pt>
                <c:pt idx="10">
                  <c:v>30.20613301854015</c:v>
                </c:pt>
                <c:pt idx="11">
                  <c:v>30.20613301854015</c:v>
                </c:pt>
                <c:pt idx="12">
                  <c:v>30.463110090107627</c:v>
                </c:pt>
                <c:pt idx="13">
                  <c:v>30.957466502306133</c:v>
                </c:pt>
                <c:pt idx="14">
                  <c:v>31.681553797745345</c:v>
                </c:pt>
                <c:pt idx="15">
                  <c:v>32.624802425218334</c:v>
                </c:pt>
                <c:pt idx="16">
                  <c:v>33.773973902332955</c:v>
                </c:pt>
                <c:pt idx="17">
                  <c:v>35.113464962364183</c:v>
                </c:pt>
                <c:pt idx="18">
                  <c:v>36.625654084002811</c:v>
                </c:pt>
                <c:pt idx="19">
                  <c:v>38.291279846399995</c:v>
                </c:pt>
                <c:pt idx="20">
                  <c:v>40.089840000000002</c:v>
                </c:pt>
                <c:pt idx="21">
                  <c:v>42</c:v>
                </c:pt>
                <c:pt idx="22">
                  <c:v>43.910159999999998</c:v>
                </c:pt>
                <c:pt idx="23">
                  <c:v>45.708720153600005</c:v>
                </c:pt>
                <c:pt idx="24">
                  <c:v>47.374345915997189</c:v>
                </c:pt>
                <c:pt idx="25">
                  <c:v>48.886535037635817</c:v>
                </c:pt>
                <c:pt idx="26">
                  <c:v>50.226026097667045</c:v>
                </c:pt>
                <c:pt idx="27">
                  <c:v>51.375197574781666</c:v>
                </c:pt>
                <c:pt idx="28">
                  <c:v>52.318446202254655</c:v>
                </c:pt>
                <c:pt idx="29">
                  <c:v>53.042533497693867</c:v>
                </c:pt>
                <c:pt idx="30">
                  <c:v>53.536889909892373</c:v>
                </c:pt>
                <c:pt idx="31">
                  <c:v>53.79386698145985</c:v>
                </c:pt>
                <c:pt idx="32">
                  <c:v>53.79386698145985</c:v>
                </c:pt>
                <c:pt idx="33">
                  <c:v>53.536889909892373</c:v>
                </c:pt>
                <c:pt idx="34">
                  <c:v>53.042533497693867</c:v>
                </c:pt>
                <c:pt idx="35">
                  <c:v>52.318446202254655</c:v>
                </c:pt>
                <c:pt idx="36">
                  <c:v>51.375197574781666</c:v>
                </c:pt>
                <c:pt idx="37">
                  <c:v>50.226026097667045</c:v>
                </c:pt>
                <c:pt idx="38">
                  <c:v>48.886535037635817</c:v>
                </c:pt>
                <c:pt idx="39">
                  <c:v>47.374345915997189</c:v>
                </c:pt>
                <c:pt idx="40">
                  <c:v>45.708720153600005</c:v>
                </c:pt>
                <c:pt idx="41">
                  <c:v>43.910159999999998</c:v>
                </c:pt>
                <c:pt idx="4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16-497C-81B1-41AB3B5A4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886191"/>
        <c:axId val="44845199"/>
      </c:lineChart>
      <c:catAx>
        <c:axId val="358886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45199"/>
        <c:crosses val="autoZero"/>
        <c:auto val="1"/>
        <c:lblAlgn val="ctr"/>
        <c:lblOffset val="100"/>
        <c:noMultiLvlLbl val="0"/>
      </c:catAx>
      <c:valAx>
        <c:axId val="44845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886191"/>
        <c:crosses val="autoZero"/>
        <c:crossBetween val="midCat"/>
        <c:majorUnit val="7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411467148295388E-2"/>
          <c:y val="9.5092254282142241E-2"/>
          <c:w val="0.94155653254867799"/>
          <c:h val="0.84543145635129002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5"/>
            <c:spPr>
              <a:solidFill>
                <a:srgbClr val="F6BA92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'Sheet 5'!$S$21:$S$105</c:f>
              <c:numCache>
                <c:formatCode>General</c:formatCode>
                <c:ptCount val="8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</c:numCache>
            </c:numRef>
          </c:cat>
          <c:val>
            <c:numRef>
              <c:f>'Sheet 5'!$Z$21:$Z$105</c:f>
              <c:numCache>
                <c:formatCode>General</c:formatCode>
                <c:ptCount val="85"/>
                <c:pt idx="0">
                  <c:v>42</c:v>
                </c:pt>
                <c:pt idx="1">
                  <c:v>41.044920000000005</c:v>
                </c:pt>
                <c:pt idx="2">
                  <c:v>40.089840000000002</c:v>
                </c:pt>
                <c:pt idx="3">
                  <c:v>39.190559923199999</c:v>
                </c:pt>
                <c:pt idx="4">
                  <c:v>38.291279846399995</c:v>
                </c:pt>
                <c:pt idx="5">
                  <c:v>37.458466965201403</c:v>
                </c:pt>
                <c:pt idx="6">
                  <c:v>36.625654084002811</c:v>
                </c:pt>
                <c:pt idx="7">
                  <c:v>35.869559523183497</c:v>
                </c:pt>
                <c:pt idx="8">
                  <c:v>35.113464962364183</c:v>
                </c:pt>
                <c:pt idx="9">
                  <c:v>34.443719432348573</c:v>
                </c:pt>
                <c:pt idx="10">
                  <c:v>33.773973902332955</c:v>
                </c:pt>
                <c:pt idx="11">
                  <c:v>33.199388163775645</c:v>
                </c:pt>
                <c:pt idx="12">
                  <c:v>32.624802425218334</c:v>
                </c:pt>
                <c:pt idx="13">
                  <c:v>32.153178111481836</c:v>
                </c:pt>
                <c:pt idx="14">
                  <c:v>31.681553797745345</c:v>
                </c:pt>
                <c:pt idx="15">
                  <c:v>31.319510150025739</c:v>
                </c:pt>
                <c:pt idx="16">
                  <c:v>30.957466502306133</c:v>
                </c:pt>
                <c:pt idx="17">
                  <c:v>30.71028829620688</c:v>
                </c:pt>
                <c:pt idx="18">
                  <c:v>30.463110090107627</c:v>
                </c:pt>
                <c:pt idx="19">
                  <c:v>30.334621554323888</c:v>
                </c:pt>
                <c:pt idx="20">
                  <c:v>30.20613301854015</c:v>
                </c:pt>
                <c:pt idx="21">
                  <c:v>30.20613301854015</c:v>
                </c:pt>
                <c:pt idx="22">
                  <c:v>30.20613301854015</c:v>
                </c:pt>
                <c:pt idx="23">
                  <c:v>30.334621554323888</c:v>
                </c:pt>
                <c:pt idx="24">
                  <c:v>30.463110090107627</c:v>
                </c:pt>
                <c:pt idx="25">
                  <c:v>30.71028829620688</c:v>
                </c:pt>
                <c:pt idx="26">
                  <c:v>30.957466502306133</c:v>
                </c:pt>
                <c:pt idx="27">
                  <c:v>31.319510150025739</c:v>
                </c:pt>
                <c:pt idx="28">
                  <c:v>31.681553797745345</c:v>
                </c:pt>
                <c:pt idx="29">
                  <c:v>32.153178111481836</c:v>
                </c:pt>
                <c:pt idx="30">
                  <c:v>32.624802425218334</c:v>
                </c:pt>
                <c:pt idx="31">
                  <c:v>33.199388163775645</c:v>
                </c:pt>
                <c:pt idx="32">
                  <c:v>33.773973902332955</c:v>
                </c:pt>
                <c:pt idx="33">
                  <c:v>34.443719432348573</c:v>
                </c:pt>
                <c:pt idx="34">
                  <c:v>35.113464962364183</c:v>
                </c:pt>
                <c:pt idx="35">
                  <c:v>35.869559523183497</c:v>
                </c:pt>
                <c:pt idx="36">
                  <c:v>36.625654084002811</c:v>
                </c:pt>
                <c:pt idx="37">
                  <c:v>37.458466965201403</c:v>
                </c:pt>
                <c:pt idx="38">
                  <c:v>38.291279846399995</c:v>
                </c:pt>
                <c:pt idx="39">
                  <c:v>39.190559923199999</c:v>
                </c:pt>
                <c:pt idx="40">
                  <c:v>40.089840000000002</c:v>
                </c:pt>
                <c:pt idx="41">
                  <c:v>41.044920000000005</c:v>
                </c:pt>
                <c:pt idx="42">
                  <c:v>42</c:v>
                </c:pt>
                <c:pt idx="43">
                  <c:v>42.955079999999995</c:v>
                </c:pt>
                <c:pt idx="44">
                  <c:v>43.910159999999998</c:v>
                </c:pt>
                <c:pt idx="45">
                  <c:v>44.809440076800001</c:v>
                </c:pt>
                <c:pt idx="46">
                  <c:v>45.708720153600005</c:v>
                </c:pt>
                <c:pt idx="47">
                  <c:v>46.541533034798597</c:v>
                </c:pt>
                <c:pt idx="48">
                  <c:v>47.374345915997189</c:v>
                </c:pt>
                <c:pt idx="49">
                  <c:v>48.130440476816503</c:v>
                </c:pt>
                <c:pt idx="50">
                  <c:v>48.886535037635817</c:v>
                </c:pt>
                <c:pt idx="51">
                  <c:v>49.556280567651427</c:v>
                </c:pt>
                <c:pt idx="52">
                  <c:v>50.226026097667045</c:v>
                </c:pt>
                <c:pt idx="53">
                  <c:v>50.800611836224355</c:v>
                </c:pt>
                <c:pt idx="54">
                  <c:v>51.375197574781666</c:v>
                </c:pt>
                <c:pt idx="55">
                  <c:v>51.846821888518164</c:v>
                </c:pt>
                <c:pt idx="56">
                  <c:v>52.318446202254655</c:v>
                </c:pt>
                <c:pt idx="57">
                  <c:v>52.680489849974265</c:v>
                </c:pt>
                <c:pt idx="58">
                  <c:v>53.042533497693867</c:v>
                </c:pt>
                <c:pt idx="59">
                  <c:v>53.289711703793117</c:v>
                </c:pt>
                <c:pt idx="60">
                  <c:v>53.536889909892373</c:v>
                </c:pt>
                <c:pt idx="61">
                  <c:v>53.665378445676112</c:v>
                </c:pt>
                <c:pt idx="62">
                  <c:v>53.79386698145985</c:v>
                </c:pt>
                <c:pt idx="63">
                  <c:v>53.79386698145985</c:v>
                </c:pt>
                <c:pt idx="64">
                  <c:v>53.79386698145985</c:v>
                </c:pt>
                <c:pt idx="65">
                  <c:v>53.665378445676112</c:v>
                </c:pt>
                <c:pt idx="66">
                  <c:v>53.536889909892373</c:v>
                </c:pt>
                <c:pt idx="67">
                  <c:v>53.289711703793117</c:v>
                </c:pt>
                <c:pt idx="68">
                  <c:v>53.042533497693867</c:v>
                </c:pt>
                <c:pt idx="69">
                  <c:v>52.680489849974265</c:v>
                </c:pt>
                <c:pt idx="70">
                  <c:v>52.318446202254655</c:v>
                </c:pt>
                <c:pt idx="71">
                  <c:v>51.846821888518164</c:v>
                </c:pt>
                <c:pt idx="72">
                  <c:v>51.375197574781666</c:v>
                </c:pt>
                <c:pt idx="73">
                  <c:v>50.800611836224355</c:v>
                </c:pt>
                <c:pt idx="74">
                  <c:v>50.226026097667045</c:v>
                </c:pt>
                <c:pt idx="75">
                  <c:v>49.556280567651427</c:v>
                </c:pt>
                <c:pt idx="76">
                  <c:v>48.886535037635817</c:v>
                </c:pt>
                <c:pt idx="77">
                  <c:v>48.130440476816503</c:v>
                </c:pt>
                <c:pt idx="78">
                  <c:v>47.374345915997189</c:v>
                </c:pt>
                <c:pt idx="79">
                  <c:v>46.541533034798597</c:v>
                </c:pt>
                <c:pt idx="80">
                  <c:v>45.708720153600005</c:v>
                </c:pt>
                <c:pt idx="81">
                  <c:v>44.809440076800001</c:v>
                </c:pt>
                <c:pt idx="82">
                  <c:v>43.910159999999998</c:v>
                </c:pt>
                <c:pt idx="83">
                  <c:v>42.955079999999995</c:v>
                </c:pt>
                <c:pt idx="8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A8-456E-91B0-660097758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172511"/>
        <c:axId val="385506527"/>
      </c:lineChart>
      <c:catAx>
        <c:axId val="33417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506527"/>
        <c:crosses val="autoZero"/>
        <c:auto val="1"/>
        <c:lblAlgn val="ctr"/>
        <c:lblOffset val="100"/>
        <c:tickLblSkip val="1"/>
        <c:noMultiLvlLbl val="0"/>
      </c:catAx>
      <c:valAx>
        <c:axId val="385506527"/>
        <c:scaling>
          <c:orientation val="minMax"/>
          <c:max val="8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172511"/>
        <c:crosses val="autoZero"/>
        <c:crossBetween val="midCat"/>
        <c:majorUnit val="6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411467148295388E-2"/>
          <c:y val="9.5092254282142241E-2"/>
          <c:w val="0.94155653254867799"/>
          <c:h val="0.8454314563512900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5"/>
            <c:spPr>
              <a:solidFill>
                <a:srgbClr val="FFFF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'Sheet 5'!$S$21:$S$105</c:f>
              <c:numCache>
                <c:formatCode>General</c:formatCode>
                <c:ptCount val="8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</c:numCache>
            </c:numRef>
          </c:cat>
          <c:val>
            <c:numRef>
              <c:f>'Sheet 5'!$Y$21:$Y$105</c:f>
              <c:numCache>
                <c:formatCode>General</c:formatCode>
                <c:ptCount val="85"/>
                <c:pt idx="0">
                  <c:v>42</c:v>
                </c:pt>
                <c:pt idx="1">
                  <c:v>42.955079999999995</c:v>
                </c:pt>
                <c:pt idx="2">
                  <c:v>43.910159999999998</c:v>
                </c:pt>
                <c:pt idx="3">
                  <c:v>44.809440076800001</c:v>
                </c:pt>
                <c:pt idx="4">
                  <c:v>45.708720153600005</c:v>
                </c:pt>
                <c:pt idx="5">
                  <c:v>46.541533034798597</c:v>
                </c:pt>
                <c:pt idx="6">
                  <c:v>47.374345915997189</c:v>
                </c:pt>
                <c:pt idx="7">
                  <c:v>48.130440476816503</c:v>
                </c:pt>
                <c:pt idx="8">
                  <c:v>48.886535037635817</c:v>
                </c:pt>
                <c:pt idx="9">
                  <c:v>49.556280567651427</c:v>
                </c:pt>
                <c:pt idx="10">
                  <c:v>50.226026097667045</c:v>
                </c:pt>
                <c:pt idx="11">
                  <c:v>50.800611836224355</c:v>
                </c:pt>
                <c:pt idx="12">
                  <c:v>51.375197574781666</c:v>
                </c:pt>
                <c:pt idx="13">
                  <c:v>51.846821888518164</c:v>
                </c:pt>
                <c:pt idx="14">
                  <c:v>52.318446202254655</c:v>
                </c:pt>
                <c:pt idx="15">
                  <c:v>52.680489849974265</c:v>
                </c:pt>
                <c:pt idx="16">
                  <c:v>53.042533497693867</c:v>
                </c:pt>
                <c:pt idx="17">
                  <c:v>53.289711703793117</c:v>
                </c:pt>
                <c:pt idx="18">
                  <c:v>53.536889909892373</c:v>
                </c:pt>
                <c:pt idx="19">
                  <c:v>53.665378445676112</c:v>
                </c:pt>
                <c:pt idx="20">
                  <c:v>53.79386698145985</c:v>
                </c:pt>
                <c:pt idx="21">
                  <c:v>53.79386698145985</c:v>
                </c:pt>
                <c:pt idx="22">
                  <c:v>53.79386698145985</c:v>
                </c:pt>
                <c:pt idx="23">
                  <c:v>53.665378445676112</c:v>
                </c:pt>
                <c:pt idx="24">
                  <c:v>53.536889909892373</c:v>
                </c:pt>
                <c:pt idx="25">
                  <c:v>53.289711703793117</c:v>
                </c:pt>
                <c:pt idx="26">
                  <c:v>53.042533497693867</c:v>
                </c:pt>
                <c:pt idx="27">
                  <c:v>52.680489849974265</c:v>
                </c:pt>
                <c:pt idx="28">
                  <c:v>52.318446202254655</c:v>
                </c:pt>
                <c:pt idx="29">
                  <c:v>51.846821888518164</c:v>
                </c:pt>
                <c:pt idx="30">
                  <c:v>51.375197574781666</c:v>
                </c:pt>
                <c:pt idx="31">
                  <c:v>50.800611836224355</c:v>
                </c:pt>
                <c:pt idx="32">
                  <c:v>50.226026097667045</c:v>
                </c:pt>
                <c:pt idx="33">
                  <c:v>49.556280567651427</c:v>
                </c:pt>
                <c:pt idx="34">
                  <c:v>48.886535037635817</c:v>
                </c:pt>
                <c:pt idx="35">
                  <c:v>48.130440476816503</c:v>
                </c:pt>
                <c:pt idx="36">
                  <c:v>47.374345915997189</c:v>
                </c:pt>
                <c:pt idx="37">
                  <c:v>46.541533034798597</c:v>
                </c:pt>
                <c:pt idx="38">
                  <c:v>45.708720153600005</c:v>
                </c:pt>
                <c:pt idx="39">
                  <c:v>44.809440076800001</c:v>
                </c:pt>
                <c:pt idx="40">
                  <c:v>43.910159999999998</c:v>
                </c:pt>
                <c:pt idx="41">
                  <c:v>42.955079999999995</c:v>
                </c:pt>
                <c:pt idx="42">
                  <c:v>42</c:v>
                </c:pt>
                <c:pt idx="43">
                  <c:v>41.044920000000005</c:v>
                </c:pt>
                <c:pt idx="44">
                  <c:v>40.089840000000002</c:v>
                </c:pt>
                <c:pt idx="45">
                  <c:v>39.190559923199999</c:v>
                </c:pt>
                <c:pt idx="46">
                  <c:v>38.291279846399995</c:v>
                </c:pt>
                <c:pt idx="47">
                  <c:v>37.458466965201403</c:v>
                </c:pt>
                <c:pt idx="48">
                  <c:v>36.625654084002811</c:v>
                </c:pt>
                <c:pt idx="49">
                  <c:v>35.869559523183497</c:v>
                </c:pt>
                <c:pt idx="50">
                  <c:v>35.113464962364183</c:v>
                </c:pt>
                <c:pt idx="51">
                  <c:v>34.443719432348573</c:v>
                </c:pt>
                <c:pt idx="52">
                  <c:v>33.773973902332955</c:v>
                </c:pt>
                <c:pt idx="53">
                  <c:v>33.199388163775645</c:v>
                </c:pt>
                <c:pt idx="54">
                  <c:v>32.624802425218334</c:v>
                </c:pt>
                <c:pt idx="55">
                  <c:v>32.153178111481836</c:v>
                </c:pt>
                <c:pt idx="56">
                  <c:v>31.681553797745345</c:v>
                </c:pt>
                <c:pt idx="57">
                  <c:v>31.319510150025739</c:v>
                </c:pt>
                <c:pt idx="58">
                  <c:v>30.957466502306133</c:v>
                </c:pt>
                <c:pt idx="59">
                  <c:v>30.71028829620688</c:v>
                </c:pt>
                <c:pt idx="60">
                  <c:v>30.463110090107627</c:v>
                </c:pt>
                <c:pt idx="61">
                  <c:v>30.334621554323888</c:v>
                </c:pt>
                <c:pt idx="62">
                  <c:v>30.20613301854015</c:v>
                </c:pt>
                <c:pt idx="63">
                  <c:v>30.20613301854015</c:v>
                </c:pt>
                <c:pt idx="64">
                  <c:v>30.20613301854015</c:v>
                </c:pt>
                <c:pt idx="65">
                  <c:v>30.334621554323888</c:v>
                </c:pt>
                <c:pt idx="66">
                  <c:v>30.463110090107627</c:v>
                </c:pt>
                <c:pt idx="67">
                  <c:v>30.71028829620688</c:v>
                </c:pt>
                <c:pt idx="68">
                  <c:v>30.957466502306133</c:v>
                </c:pt>
                <c:pt idx="69">
                  <c:v>31.319510150025739</c:v>
                </c:pt>
                <c:pt idx="70">
                  <c:v>31.681553797745345</c:v>
                </c:pt>
                <c:pt idx="71">
                  <c:v>32.153178111481836</c:v>
                </c:pt>
                <c:pt idx="72">
                  <c:v>32.624802425218334</c:v>
                </c:pt>
                <c:pt idx="73">
                  <c:v>33.199388163775645</c:v>
                </c:pt>
                <c:pt idx="74">
                  <c:v>33.773973902332955</c:v>
                </c:pt>
                <c:pt idx="75">
                  <c:v>34.443719432348573</c:v>
                </c:pt>
                <c:pt idx="76">
                  <c:v>35.113464962364183</c:v>
                </c:pt>
                <c:pt idx="77">
                  <c:v>35.869559523183497</c:v>
                </c:pt>
                <c:pt idx="78">
                  <c:v>36.625654084002811</c:v>
                </c:pt>
                <c:pt idx="79">
                  <c:v>37.458466965201403</c:v>
                </c:pt>
                <c:pt idx="80">
                  <c:v>38.291279846399995</c:v>
                </c:pt>
                <c:pt idx="81">
                  <c:v>39.190559923199999</c:v>
                </c:pt>
                <c:pt idx="82">
                  <c:v>40.089840000000002</c:v>
                </c:pt>
                <c:pt idx="83">
                  <c:v>41.044920000000005</c:v>
                </c:pt>
                <c:pt idx="8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2-40FD-9F68-60CC80592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172511"/>
        <c:axId val="385506527"/>
      </c:lineChart>
      <c:catAx>
        <c:axId val="33417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506527"/>
        <c:crosses val="autoZero"/>
        <c:auto val="1"/>
        <c:lblAlgn val="ctr"/>
        <c:lblOffset val="100"/>
        <c:tickLblSkip val="1"/>
        <c:noMultiLvlLbl val="0"/>
      </c:catAx>
      <c:valAx>
        <c:axId val="385506527"/>
        <c:scaling>
          <c:orientation val="minMax"/>
          <c:max val="8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172511"/>
        <c:crosses val="autoZero"/>
        <c:crossBetween val="midCat"/>
        <c:majorUnit val="6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411467148295388E-2"/>
          <c:y val="9.5092254282142241E-2"/>
          <c:w val="0.94155653254867799"/>
          <c:h val="0.84543145635129002"/>
        </c:manualLayout>
      </c:layout>
      <c:lineChart>
        <c:grouping val="standard"/>
        <c:varyColors val="0"/>
        <c:ser>
          <c:idx val="2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5"/>
            <c:spPr>
              <a:solidFill>
                <a:schemeClr val="bg1"/>
              </a:solidFill>
              <a:ln w="12700">
                <a:solidFill>
                  <a:schemeClr val="tx2"/>
                </a:solidFill>
              </a:ln>
              <a:effectLst/>
            </c:spPr>
          </c:marker>
          <c:val>
            <c:numRef>
              <c:f>'Sheet 5'!$C$26:$C$110</c:f>
              <c:numCache>
                <c:formatCode>General</c:formatCode>
                <c:ptCount val="85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  <c:pt idx="20">
                  <c:v>42</c:v>
                </c:pt>
                <c:pt idx="21">
                  <c:v>42</c:v>
                </c:pt>
                <c:pt idx="22">
                  <c:v>42</c:v>
                </c:pt>
                <c:pt idx="23">
                  <c:v>42</c:v>
                </c:pt>
                <c:pt idx="24">
                  <c:v>42</c:v>
                </c:pt>
                <c:pt idx="25">
                  <c:v>42</c:v>
                </c:pt>
                <c:pt idx="26">
                  <c:v>42</c:v>
                </c:pt>
                <c:pt idx="27">
                  <c:v>42</c:v>
                </c:pt>
                <c:pt idx="28">
                  <c:v>42</c:v>
                </c:pt>
                <c:pt idx="29">
                  <c:v>42</c:v>
                </c:pt>
                <c:pt idx="30">
                  <c:v>42</c:v>
                </c:pt>
                <c:pt idx="31">
                  <c:v>42</c:v>
                </c:pt>
                <c:pt idx="32">
                  <c:v>42</c:v>
                </c:pt>
                <c:pt idx="33">
                  <c:v>42</c:v>
                </c:pt>
                <c:pt idx="34">
                  <c:v>42</c:v>
                </c:pt>
                <c:pt idx="35">
                  <c:v>42</c:v>
                </c:pt>
                <c:pt idx="36">
                  <c:v>42</c:v>
                </c:pt>
                <c:pt idx="37">
                  <c:v>42</c:v>
                </c:pt>
                <c:pt idx="38">
                  <c:v>42</c:v>
                </c:pt>
                <c:pt idx="39">
                  <c:v>42</c:v>
                </c:pt>
                <c:pt idx="40">
                  <c:v>42</c:v>
                </c:pt>
                <c:pt idx="41">
                  <c:v>42</c:v>
                </c:pt>
                <c:pt idx="42">
                  <c:v>42</c:v>
                </c:pt>
                <c:pt idx="43">
                  <c:v>42</c:v>
                </c:pt>
                <c:pt idx="44">
                  <c:v>42</c:v>
                </c:pt>
                <c:pt idx="45">
                  <c:v>42</c:v>
                </c:pt>
                <c:pt idx="46">
                  <c:v>42</c:v>
                </c:pt>
                <c:pt idx="47">
                  <c:v>42</c:v>
                </c:pt>
                <c:pt idx="48">
                  <c:v>42</c:v>
                </c:pt>
                <c:pt idx="49">
                  <c:v>42</c:v>
                </c:pt>
                <c:pt idx="50">
                  <c:v>42</c:v>
                </c:pt>
                <c:pt idx="51">
                  <c:v>42</c:v>
                </c:pt>
                <c:pt idx="52">
                  <c:v>42</c:v>
                </c:pt>
                <c:pt idx="53">
                  <c:v>42</c:v>
                </c:pt>
                <c:pt idx="54">
                  <c:v>42</c:v>
                </c:pt>
                <c:pt idx="55">
                  <c:v>42</c:v>
                </c:pt>
                <c:pt idx="56">
                  <c:v>42</c:v>
                </c:pt>
                <c:pt idx="57">
                  <c:v>42</c:v>
                </c:pt>
                <c:pt idx="58">
                  <c:v>42</c:v>
                </c:pt>
                <c:pt idx="59">
                  <c:v>42</c:v>
                </c:pt>
                <c:pt idx="60">
                  <c:v>42</c:v>
                </c:pt>
                <c:pt idx="61">
                  <c:v>42</c:v>
                </c:pt>
                <c:pt idx="62">
                  <c:v>42</c:v>
                </c:pt>
                <c:pt idx="63">
                  <c:v>42</c:v>
                </c:pt>
                <c:pt idx="64">
                  <c:v>42</c:v>
                </c:pt>
                <c:pt idx="65">
                  <c:v>42</c:v>
                </c:pt>
                <c:pt idx="66">
                  <c:v>42</c:v>
                </c:pt>
                <c:pt idx="67">
                  <c:v>42</c:v>
                </c:pt>
                <c:pt idx="68">
                  <c:v>42</c:v>
                </c:pt>
                <c:pt idx="69">
                  <c:v>42</c:v>
                </c:pt>
                <c:pt idx="70">
                  <c:v>42</c:v>
                </c:pt>
                <c:pt idx="71">
                  <c:v>42</c:v>
                </c:pt>
                <c:pt idx="72">
                  <c:v>42</c:v>
                </c:pt>
                <c:pt idx="73">
                  <c:v>42</c:v>
                </c:pt>
                <c:pt idx="74">
                  <c:v>42</c:v>
                </c:pt>
                <c:pt idx="75">
                  <c:v>42</c:v>
                </c:pt>
                <c:pt idx="76">
                  <c:v>42</c:v>
                </c:pt>
                <c:pt idx="77">
                  <c:v>42</c:v>
                </c:pt>
                <c:pt idx="78">
                  <c:v>42</c:v>
                </c:pt>
                <c:pt idx="79">
                  <c:v>42</c:v>
                </c:pt>
                <c:pt idx="80">
                  <c:v>42</c:v>
                </c:pt>
                <c:pt idx="81">
                  <c:v>42</c:v>
                </c:pt>
                <c:pt idx="82">
                  <c:v>42</c:v>
                </c:pt>
                <c:pt idx="83">
                  <c:v>42</c:v>
                </c:pt>
                <c:pt idx="8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33-4C4B-9108-AC53B84CF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172511"/>
        <c:axId val="385506527"/>
      </c:lineChart>
      <c:catAx>
        <c:axId val="33417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506527"/>
        <c:crosses val="autoZero"/>
        <c:auto val="1"/>
        <c:lblAlgn val="ctr"/>
        <c:lblOffset val="100"/>
        <c:tickLblSkip val="1"/>
        <c:noMultiLvlLbl val="0"/>
      </c:catAx>
      <c:valAx>
        <c:axId val="385506527"/>
        <c:scaling>
          <c:orientation val="minMax"/>
          <c:max val="8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172511"/>
        <c:crosses val="autoZero"/>
        <c:crossBetween val="midCat"/>
        <c:majorUnit val="6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'Sheet4 (2)'!$B$43:$B$90</c:f>
              <c:numCache>
                <c:formatCode>_-* #,##0.000_-;\-* #,##0.000_-;_-* "-"???_-;_-@_-</c:formatCode>
                <c:ptCount val="48"/>
                <c:pt idx="0">
                  <c:v>4.9411764705882355</c:v>
                </c:pt>
                <c:pt idx="1">
                  <c:v>4.666666666666667</c:v>
                </c:pt>
                <c:pt idx="2">
                  <c:v>4.4210526315789478</c:v>
                </c:pt>
                <c:pt idx="3">
                  <c:v>4.2</c:v>
                </c:pt>
                <c:pt idx="4">
                  <c:v>4</c:v>
                </c:pt>
                <c:pt idx="5">
                  <c:v>3.8181818181818183</c:v>
                </c:pt>
                <c:pt idx="6">
                  <c:v>3.652173913043478</c:v>
                </c:pt>
                <c:pt idx="7">
                  <c:v>3.5</c:v>
                </c:pt>
                <c:pt idx="8">
                  <c:v>3.36</c:v>
                </c:pt>
                <c:pt idx="9">
                  <c:v>3.2307692307692308</c:v>
                </c:pt>
                <c:pt idx="10">
                  <c:v>3.1111111111111112</c:v>
                </c:pt>
                <c:pt idx="11">
                  <c:v>3</c:v>
                </c:pt>
                <c:pt idx="12">
                  <c:v>2.896551724137931</c:v>
                </c:pt>
                <c:pt idx="13">
                  <c:v>2.8</c:v>
                </c:pt>
                <c:pt idx="14">
                  <c:v>2.7096774193548385</c:v>
                </c:pt>
                <c:pt idx="15">
                  <c:v>2.625</c:v>
                </c:pt>
                <c:pt idx="16">
                  <c:v>2.5454545454545454</c:v>
                </c:pt>
                <c:pt idx="17">
                  <c:v>2.4705882352941178</c:v>
                </c:pt>
                <c:pt idx="18">
                  <c:v>2.4</c:v>
                </c:pt>
                <c:pt idx="19">
                  <c:v>2.3333333333333335</c:v>
                </c:pt>
                <c:pt idx="20">
                  <c:v>2.2702702702702702</c:v>
                </c:pt>
                <c:pt idx="21">
                  <c:v>2.2105263157894739</c:v>
                </c:pt>
                <c:pt idx="22">
                  <c:v>2.1538461538461537</c:v>
                </c:pt>
                <c:pt idx="23">
                  <c:v>2.1</c:v>
                </c:pt>
                <c:pt idx="24">
                  <c:v>2.1</c:v>
                </c:pt>
                <c:pt idx="25">
                  <c:v>2.1538461538461537</c:v>
                </c:pt>
                <c:pt idx="26">
                  <c:v>2.2105263157894739</c:v>
                </c:pt>
                <c:pt idx="27">
                  <c:v>2.2702702702702702</c:v>
                </c:pt>
                <c:pt idx="28">
                  <c:v>2.3333333333333335</c:v>
                </c:pt>
                <c:pt idx="29">
                  <c:v>2.4</c:v>
                </c:pt>
                <c:pt idx="30">
                  <c:v>2.4705882352941178</c:v>
                </c:pt>
                <c:pt idx="31">
                  <c:v>2.5454545454545454</c:v>
                </c:pt>
                <c:pt idx="32">
                  <c:v>2.625</c:v>
                </c:pt>
                <c:pt idx="33">
                  <c:v>2.7096774193548385</c:v>
                </c:pt>
                <c:pt idx="34">
                  <c:v>2.8</c:v>
                </c:pt>
                <c:pt idx="35">
                  <c:v>2.896551724137931</c:v>
                </c:pt>
                <c:pt idx="36">
                  <c:v>3</c:v>
                </c:pt>
                <c:pt idx="37">
                  <c:v>3.1111111111111112</c:v>
                </c:pt>
                <c:pt idx="38">
                  <c:v>3.2307692307692308</c:v>
                </c:pt>
                <c:pt idx="39">
                  <c:v>3.36</c:v>
                </c:pt>
                <c:pt idx="40">
                  <c:v>3.5</c:v>
                </c:pt>
                <c:pt idx="41">
                  <c:v>3.652173913043478</c:v>
                </c:pt>
                <c:pt idx="42">
                  <c:v>3.8181818181818183</c:v>
                </c:pt>
                <c:pt idx="43">
                  <c:v>4</c:v>
                </c:pt>
                <c:pt idx="44">
                  <c:v>4.2</c:v>
                </c:pt>
                <c:pt idx="45">
                  <c:v>4.4210526315789478</c:v>
                </c:pt>
                <c:pt idx="46">
                  <c:v>4.666666666666667</c:v>
                </c:pt>
                <c:pt idx="47">
                  <c:v>4.9411764705882355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B9-4666-A46C-E15EECE0241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'Sheet4 (2)'!$C$43:$C$90</c:f>
              <c:numCache>
                <c:formatCode>_(* #,##0.00_);_(* \(#,##0.00\);_(* "-"??_);_(@_)</c:formatCode>
                <c:ptCount val="48"/>
                <c:pt idx="0" formatCode="_-* #,##0.000_-;\-* #,##0.000_-;_-* &quot;-&quot;???_-;_-@_-">
                  <c:v>4.9411764705882355</c:v>
                </c:pt>
                <c:pt idx="1">
                  <c:v>4.666666666666667</c:v>
                </c:pt>
                <c:pt idx="2">
                  <c:v>4.4652631578947375</c:v>
                </c:pt>
                <c:pt idx="3">
                  <c:v>4.2840000000000007</c:v>
                </c:pt>
                <c:pt idx="4">
                  <c:v>4.12</c:v>
                </c:pt>
                <c:pt idx="5">
                  <c:v>3.9709090909090912</c:v>
                </c:pt>
                <c:pt idx="6">
                  <c:v>3.8347826086956522</c:v>
                </c:pt>
                <c:pt idx="7">
                  <c:v>3.71</c:v>
                </c:pt>
                <c:pt idx="8">
                  <c:v>3.5952000000000002</c:v>
                </c:pt>
                <c:pt idx="9">
                  <c:v>3.4892307692307694</c:v>
                </c:pt>
                <c:pt idx="10">
                  <c:v>3.3911111111111114</c:v>
                </c:pt>
                <c:pt idx="11">
                  <c:v>3.3000000000000003</c:v>
                </c:pt>
                <c:pt idx="12">
                  <c:v>3.2151724137931037</c:v>
                </c:pt>
                <c:pt idx="13">
                  <c:v>3.1360000000000001</c:v>
                </c:pt>
                <c:pt idx="14">
                  <c:v>3.0619354838709674</c:v>
                </c:pt>
                <c:pt idx="15">
                  <c:v>2.9924999999999997</c:v>
                </c:pt>
                <c:pt idx="16">
                  <c:v>2.9272727272727268</c:v>
                </c:pt>
                <c:pt idx="17">
                  <c:v>2.8658823529411763</c:v>
                </c:pt>
                <c:pt idx="18">
                  <c:v>2.8079999999999998</c:v>
                </c:pt>
                <c:pt idx="19">
                  <c:v>2.7533333333333334</c:v>
                </c:pt>
                <c:pt idx="20">
                  <c:v>2.7016216216216216</c:v>
                </c:pt>
                <c:pt idx="21">
                  <c:v>2.6526315789473687</c:v>
                </c:pt>
                <c:pt idx="22">
                  <c:v>2.606153846153846</c:v>
                </c:pt>
                <c:pt idx="23">
                  <c:v>2.5409999999999999</c:v>
                </c:pt>
                <c:pt idx="24">
                  <c:v>2.52</c:v>
                </c:pt>
                <c:pt idx="25">
                  <c:v>2.563076923076923</c:v>
                </c:pt>
                <c:pt idx="26">
                  <c:v>2.608421052631579</c:v>
                </c:pt>
                <c:pt idx="27">
                  <c:v>2.6562162162162157</c:v>
                </c:pt>
                <c:pt idx="28">
                  <c:v>2.7066666666666666</c:v>
                </c:pt>
                <c:pt idx="29">
                  <c:v>2.76</c:v>
                </c:pt>
                <c:pt idx="30">
                  <c:v>2.8164705882352941</c:v>
                </c:pt>
                <c:pt idx="31">
                  <c:v>2.876363636363636</c:v>
                </c:pt>
                <c:pt idx="32">
                  <c:v>2.9400000000000004</c:v>
                </c:pt>
                <c:pt idx="33">
                  <c:v>3.007741935483871</c:v>
                </c:pt>
                <c:pt idx="34">
                  <c:v>3.08</c:v>
                </c:pt>
                <c:pt idx="35">
                  <c:v>3.1572413793103449</c:v>
                </c:pt>
                <c:pt idx="36">
                  <c:v>3.24</c:v>
                </c:pt>
                <c:pt idx="37">
                  <c:v>3.3288888888888892</c:v>
                </c:pt>
                <c:pt idx="38">
                  <c:v>3.4246153846153851</c:v>
                </c:pt>
                <c:pt idx="39">
                  <c:v>3.528</c:v>
                </c:pt>
                <c:pt idx="40">
                  <c:v>3.64</c:v>
                </c:pt>
                <c:pt idx="41">
                  <c:v>3.7617391304347825</c:v>
                </c:pt>
                <c:pt idx="42">
                  <c:v>3.894545454545455</c:v>
                </c:pt>
                <c:pt idx="43">
                  <c:v>4.04</c:v>
                </c:pt>
                <c:pt idx="44">
                  <c:v>4.2</c:v>
                </c:pt>
                <c:pt idx="45">
                  <c:v>4.3768421052631581</c:v>
                </c:pt>
                <c:pt idx="46">
                  <c:v>4.5733333333333333</c:v>
                </c:pt>
                <c:pt idx="47" formatCode="_-* #,##0.000_-;\-* #,##0.000_-;_-* &quot;-&quot;???_-;_-@_-">
                  <c:v>4.9411764705882355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B9-4666-A46C-E15EECE02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9311"/>
        <c:axId val="11282639"/>
      </c:lineChart>
      <c:catAx>
        <c:axId val="37279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2639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2639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0_-;\-* #,##0.000_-;_-* &quot;-&quot;?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931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214490739384262E-2"/>
          <c:y val="6.9812362685245238E-2"/>
          <c:w val="0.87252004804269456"/>
          <c:h val="0.8865228791725011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6"/>
            <c:spPr>
              <a:solidFill>
                <a:srgbClr val="FFFF00"/>
              </a:solidFill>
              <a:ln w="15875">
                <a:solidFill>
                  <a:srgbClr val="0070C0"/>
                </a:solidFill>
              </a:ln>
              <a:effectLst/>
            </c:spPr>
          </c:marker>
          <c:val>
            <c:numRef>
              <c:f>'Sheet4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F8E-464C-9EE0-D3C03860D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0655"/>
        <c:axId val="2036312591"/>
      </c:lineChart>
      <c:catAx>
        <c:axId val="103606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312591"/>
        <c:crosses val="autoZero"/>
        <c:auto val="1"/>
        <c:lblAlgn val="ctr"/>
        <c:lblOffset val="100"/>
        <c:noMultiLvlLbl val="0"/>
      </c:catAx>
      <c:valAx>
        <c:axId val="2036312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0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Sheet5!$AA$4:$AA$602</c:f>
              <c:numCache>
                <c:formatCode>General</c:formatCode>
                <c:ptCount val="59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29</c:v>
                </c:pt>
                <c:pt idx="15">
                  <c:v>31</c:v>
                </c:pt>
                <c:pt idx="16">
                  <c:v>33</c:v>
                </c:pt>
                <c:pt idx="17">
                  <c:v>35</c:v>
                </c:pt>
                <c:pt idx="18">
                  <c:v>37</c:v>
                </c:pt>
                <c:pt idx="19">
                  <c:v>39</c:v>
                </c:pt>
                <c:pt idx="20">
                  <c:v>41</c:v>
                </c:pt>
                <c:pt idx="21">
                  <c:v>43</c:v>
                </c:pt>
                <c:pt idx="22">
                  <c:v>45</c:v>
                </c:pt>
                <c:pt idx="23">
                  <c:v>47</c:v>
                </c:pt>
                <c:pt idx="24">
                  <c:v>49</c:v>
                </c:pt>
                <c:pt idx="25">
                  <c:v>51</c:v>
                </c:pt>
                <c:pt idx="26">
                  <c:v>53</c:v>
                </c:pt>
                <c:pt idx="27">
                  <c:v>55</c:v>
                </c:pt>
                <c:pt idx="28">
                  <c:v>57</c:v>
                </c:pt>
                <c:pt idx="29">
                  <c:v>59</c:v>
                </c:pt>
                <c:pt idx="30">
                  <c:v>61</c:v>
                </c:pt>
                <c:pt idx="31">
                  <c:v>63</c:v>
                </c:pt>
                <c:pt idx="32">
                  <c:v>65</c:v>
                </c:pt>
                <c:pt idx="33">
                  <c:v>67</c:v>
                </c:pt>
                <c:pt idx="34">
                  <c:v>69</c:v>
                </c:pt>
                <c:pt idx="35">
                  <c:v>71</c:v>
                </c:pt>
                <c:pt idx="36">
                  <c:v>73</c:v>
                </c:pt>
                <c:pt idx="37">
                  <c:v>75</c:v>
                </c:pt>
                <c:pt idx="38">
                  <c:v>77</c:v>
                </c:pt>
                <c:pt idx="39">
                  <c:v>79</c:v>
                </c:pt>
                <c:pt idx="40">
                  <c:v>81</c:v>
                </c:pt>
                <c:pt idx="41">
                  <c:v>83</c:v>
                </c:pt>
                <c:pt idx="42">
                  <c:v>85</c:v>
                </c:pt>
                <c:pt idx="43">
                  <c:v>87</c:v>
                </c:pt>
                <c:pt idx="44">
                  <c:v>89</c:v>
                </c:pt>
                <c:pt idx="45">
                  <c:v>91</c:v>
                </c:pt>
                <c:pt idx="46">
                  <c:v>93</c:v>
                </c:pt>
                <c:pt idx="47">
                  <c:v>95</c:v>
                </c:pt>
                <c:pt idx="48">
                  <c:v>97</c:v>
                </c:pt>
                <c:pt idx="49">
                  <c:v>99</c:v>
                </c:pt>
                <c:pt idx="50">
                  <c:v>101</c:v>
                </c:pt>
                <c:pt idx="51">
                  <c:v>103</c:v>
                </c:pt>
                <c:pt idx="52">
                  <c:v>105</c:v>
                </c:pt>
                <c:pt idx="53">
                  <c:v>107</c:v>
                </c:pt>
                <c:pt idx="54">
                  <c:v>109</c:v>
                </c:pt>
                <c:pt idx="55">
                  <c:v>111</c:v>
                </c:pt>
                <c:pt idx="56">
                  <c:v>113</c:v>
                </c:pt>
                <c:pt idx="57">
                  <c:v>115</c:v>
                </c:pt>
                <c:pt idx="58">
                  <c:v>117</c:v>
                </c:pt>
                <c:pt idx="59">
                  <c:v>119</c:v>
                </c:pt>
                <c:pt idx="60">
                  <c:v>121</c:v>
                </c:pt>
                <c:pt idx="61">
                  <c:v>123</c:v>
                </c:pt>
                <c:pt idx="62">
                  <c:v>125</c:v>
                </c:pt>
                <c:pt idx="63">
                  <c:v>127</c:v>
                </c:pt>
                <c:pt idx="64">
                  <c:v>129</c:v>
                </c:pt>
                <c:pt idx="65">
                  <c:v>131</c:v>
                </c:pt>
                <c:pt idx="66">
                  <c:v>133</c:v>
                </c:pt>
                <c:pt idx="67">
                  <c:v>135</c:v>
                </c:pt>
                <c:pt idx="68">
                  <c:v>137</c:v>
                </c:pt>
                <c:pt idx="69">
                  <c:v>139</c:v>
                </c:pt>
                <c:pt idx="70">
                  <c:v>141</c:v>
                </c:pt>
                <c:pt idx="71">
                  <c:v>143</c:v>
                </c:pt>
                <c:pt idx="72">
                  <c:v>145</c:v>
                </c:pt>
                <c:pt idx="73">
                  <c:v>147</c:v>
                </c:pt>
                <c:pt idx="74">
                  <c:v>149</c:v>
                </c:pt>
                <c:pt idx="75">
                  <c:v>151</c:v>
                </c:pt>
                <c:pt idx="76">
                  <c:v>153</c:v>
                </c:pt>
                <c:pt idx="77">
                  <c:v>155</c:v>
                </c:pt>
                <c:pt idx="78">
                  <c:v>157</c:v>
                </c:pt>
                <c:pt idx="79">
                  <c:v>159</c:v>
                </c:pt>
                <c:pt idx="80">
                  <c:v>161</c:v>
                </c:pt>
                <c:pt idx="81">
                  <c:v>163</c:v>
                </c:pt>
                <c:pt idx="82">
                  <c:v>165</c:v>
                </c:pt>
                <c:pt idx="83">
                  <c:v>167</c:v>
                </c:pt>
                <c:pt idx="84">
                  <c:v>169</c:v>
                </c:pt>
                <c:pt idx="85">
                  <c:v>171</c:v>
                </c:pt>
                <c:pt idx="86">
                  <c:v>173</c:v>
                </c:pt>
                <c:pt idx="87">
                  <c:v>175</c:v>
                </c:pt>
                <c:pt idx="88">
                  <c:v>177</c:v>
                </c:pt>
                <c:pt idx="89">
                  <c:v>179</c:v>
                </c:pt>
                <c:pt idx="90">
                  <c:v>181</c:v>
                </c:pt>
                <c:pt idx="91">
                  <c:v>183</c:v>
                </c:pt>
                <c:pt idx="92">
                  <c:v>185</c:v>
                </c:pt>
                <c:pt idx="93">
                  <c:v>187</c:v>
                </c:pt>
                <c:pt idx="94">
                  <c:v>189</c:v>
                </c:pt>
                <c:pt idx="95">
                  <c:v>191</c:v>
                </c:pt>
                <c:pt idx="96">
                  <c:v>193</c:v>
                </c:pt>
                <c:pt idx="97">
                  <c:v>195</c:v>
                </c:pt>
                <c:pt idx="98">
                  <c:v>197</c:v>
                </c:pt>
                <c:pt idx="99">
                  <c:v>199</c:v>
                </c:pt>
                <c:pt idx="100">
                  <c:v>201</c:v>
                </c:pt>
                <c:pt idx="101">
                  <c:v>203</c:v>
                </c:pt>
                <c:pt idx="102">
                  <c:v>205</c:v>
                </c:pt>
                <c:pt idx="103">
                  <c:v>207</c:v>
                </c:pt>
                <c:pt idx="104">
                  <c:v>209</c:v>
                </c:pt>
                <c:pt idx="105">
                  <c:v>211</c:v>
                </c:pt>
                <c:pt idx="106">
                  <c:v>213</c:v>
                </c:pt>
                <c:pt idx="107">
                  <c:v>215</c:v>
                </c:pt>
                <c:pt idx="108">
                  <c:v>217</c:v>
                </c:pt>
                <c:pt idx="109">
                  <c:v>219</c:v>
                </c:pt>
                <c:pt idx="110">
                  <c:v>221</c:v>
                </c:pt>
                <c:pt idx="111">
                  <c:v>223</c:v>
                </c:pt>
                <c:pt idx="112">
                  <c:v>225</c:v>
                </c:pt>
                <c:pt idx="113">
                  <c:v>227</c:v>
                </c:pt>
                <c:pt idx="114">
                  <c:v>229</c:v>
                </c:pt>
                <c:pt idx="115">
                  <c:v>231</c:v>
                </c:pt>
                <c:pt idx="116">
                  <c:v>233</c:v>
                </c:pt>
                <c:pt idx="117">
                  <c:v>235</c:v>
                </c:pt>
                <c:pt idx="118">
                  <c:v>237</c:v>
                </c:pt>
                <c:pt idx="119">
                  <c:v>239</c:v>
                </c:pt>
                <c:pt idx="120">
                  <c:v>241</c:v>
                </c:pt>
                <c:pt idx="121">
                  <c:v>243</c:v>
                </c:pt>
                <c:pt idx="122">
                  <c:v>245</c:v>
                </c:pt>
                <c:pt idx="123">
                  <c:v>247</c:v>
                </c:pt>
                <c:pt idx="124">
                  <c:v>249</c:v>
                </c:pt>
                <c:pt idx="125">
                  <c:v>251</c:v>
                </c:pt>
                <c:pt idx="126">
                  <c:v>253</c:v>
                </c:pt>
                <c:pt idx="127">
                  <c:v>255</c:v>
                </c:pt>
                <c:pt idx="128">
                  <c:v>257</c:v>
                </c:pt>
                <c:pt idx="129">
                  <c:v>259</c:v>
                </c:pt>
                <c:pt idx="130">
                  <c:v>261</c:v>
                </c:pt>
                <c:pt idx="131">
                  <c:v>263</c:v>
                </c:pt>
                <c:pt idx="132">
                  <c:v>265</c:v>
                </c:pt>
                <c:pt idx="133">
                  <c:v>267</c:v>
                </c:pt>
                <c:pt idx="134">
                  <c:v>269</c:v>
                </c:pt>
                <c:pt idx="135">
                  <c:v>271</c:v>
                </c:pt>
                <c:pt idx="136">
                  <c:v>273</c:v>
                </c:pt>
                <c:pt idx="137">
                  <c:v>275</c:v>
                </c:pt>
                <c:pt idx="138">
                  <c:v>277</c:v>
                </c:pt>
                <c:pt idx="139">
                  <c:v>279</c:v>
                </c:pt>
                <c:pt idx="140">
                  <c:v>281</c:v>
                </c:pt>
                <c:pt idx="141">
                  <c:v>283</c:v>
                </c:pt>
                <c:pt idx="142">
                  <c:v>285</c:v>
                </c:pt>
                <c:pt idx="143">
                  <c:v>287</c:v>
                </c:pt>
                <c:pt idx="144">
                  <c:v>289</c:v>
                </c:pt>
                <c:pt idx="145">
                  <c:v>291</c:v>
                </c:pt>
                <c:pt idx="146">
                  <c:v>293</c:v>
                </c:pt>
                <c:pt idx="147">
                  <c:v>295</c:v>
                </c:pt>
                <c:pt idx="148">
                  <c:v>297</c:v>
                </c:pt>
                <c:pt idx="149">
                  <c:v>299</c:v>
                </c:pt>
                <c:pt idx="150">
                  <c:v>301</c:v>
                </c:pt>
                <c:pt idx="151">
                  <c:v>303</c:v>
                </c:pt>
                <c:pt idx="152">
                  <c:v>305</c:v>
                </c:pt>
                <c:pt idx="153">
                  <c:v>307</c:v>
                </c:pt>
                <c:pt idx="154">
                  <c:v>309</c:v>
                </c:pt>
                <c:pt idx="155">
                  <c:v>311</c:v>
                </c:pt>
                <c:pt idx="156">
                  <c:v>313</c:v>
                </c:pt>
                <c:pt idx="157">
                  <c:v>315</c:v>
                </c:pt>
                <c:pt idx="158">
                  <c:v>317</c:v>
                </c:pt>
                <c:pt idx="159">
                  <c:v>319</c:v>
                </c:pt>
                <c:pt idx="160">
                  <c:v>321</c:v>
                </c:pt>
                <c:pt idx="161">
                  <c:v>323</c:v>
                </c:pt>
                <c:pt idx="162">
                  <c:v>325</c:v>
                </c:pt>
                <c:pt idx="163">
                  <c:v>327</c:v>
                </c:pt>
                <c:pt idx="164">
                  <c:v>329</c:v>
                </c:pt>
                <c:pt idx="165">
                  <c:v>331</c:v>
                </c:pt>
                <c:pt idx="166">
                  <c:v>333</c:v>
                </c:pt>
                <c:pt idx="167">
                  <c:v>335</c:v>
                </c:pt>
                <c:pt idx="168">
                  <c:v>337</c:v>
                </c:pt>
                <c:pt idx="169">
                  <c:v>339</c:v>
                </c:pt>
                <c:pt idx="170">
                  <c:v>341</c:v>
                </c:pt>
                <c:pt idx="171">
                  <c:v>343</c:v>
                </c:pt>
                <c:pt idx="172">
                  <c:v>345</c:v>
                </c:pt>
                <c:pt idx="173">
                  <c:v>347</c:v>
                </c:pt>
                <c:pt idx="174">
                  <c:v>349</c:v>
                </c:pt>
                <c:pt idx="175">
                  <c:v>351</c:v>
                </c:pt>
                <c:pt idx="176">
                  <c:v>353</c:v>
                </c:pt>
                <c:pt idx="177">
                  <c:v>355</c:v>
                </c:pt>
                <c:pt idx="178">
                  <c:v>357</c:v>
                </c:pt>
                <c:pt idx="179">
                  <c:v>359</c:v>
                </c:pt>
                <c:pt idx="180">
                  <c:v>361</c:v>
                </c:pt>
                <c:pt idx="181">
                  <c:v>363</c:v>
                </c:pt>
                <c:pt idx="182">
                  <c:v>365</c:v>
                </c:pt>
                <c:pt idx="183">
                  <c:v>367</c:v>
                </c:pt>
                <c:pt idx="184">
                  <c:v>369</c:v>
                </c:pt>
                <c:pt idx="185">
                  <c:v>371</c:v>
                </c:pt>
                <c:pt idx="186">
                  <c:v>373</c:v>
                </c:pt>
                <c:pt idx="187">
                  <c:v>375</c:v>
                </c:pt>
                <c:pt idx="188">
                  <c:v>377</c:v>
                </c:pt>
                <c:pt idx="189">
                  <c:v>379</c:v>
                </c:pt>
                <c:pt idx="190">
                  <c:v>381</c:v>
                </c:pt>
                <c:pt idx="191">
                  <c:v>383</c:v>
                </c:pt>
                <c:pt idx="192">
                  <c:v>385</c:v>
                </c:pt>
                <c:pt idx="193">
                  <c:v>387</c:v>
                </c:pt>
                <c:pt idx="194">
                  <c:v>389</c:v>
                </c:pt>
                <c:pt idx="195">
                  <c:v>391</c:v>
                </c:pt>
                <c:pt idx="196">
                  <c:v>393</c:v>
                </c:pt>
                <c:pt idx="197">
                  <c:v>395</c:v>
                </c:pt>
                <c:pt idx="198">
                  <c:v>397</c:v>
                </c:pt>
                <c:pt idx="199">
                  <c:v>399</c:v>
                </c:pt>
                <c:pt idx="200">
                  <c:v>401</c:v>
                </c:pt>
                <c:pt idx="201">
                  <c:v>403</c:v>
                </c:pt>
                <c:pt idx="202">
                  <c:v>405</c:v>
                </c:pt>
                <c:pt idx="203">
                  <c:v>407</c:v>
                </c:pt>
                <c:pt idx="204">
                  <c:v>409</c:v>
                </c:pt>
                <c:pt idx="205">
                  <c:v>411</c:v>
                </c:pt>
                <c:pt idx="206">
                  <c:v>413</c:v>
                </c:pt>
                <c:pt idx="207">
                  <c:v>415</c:v>
                </c:pt>
                <c:pt idx="208">
                  <c:v>417</c:v>
                </c:pt>
                <c:pt idx="209">
                  <c:v>419</c:v>
                </c:pt>
                <c:pt idx="210">
                  <c:v>421</c:v>
                </c:pt>
                <c:pt idx="211">
                  <c:v>423</c:v>
                </c:pt>
                <c:pt idx="212">
                  <c:v>425</c:v>
                </c:pt>
                <c:pt idx="213">
                  <c:v>427</c:v>
                </c:pt>
                <c:pt idx="214">
                  <c:v>429</c:v>
                </c:pt>
                <c:pt idx="215">
                  <c:v>431</c:v>
                </c:pt>
                <c:pt idx="216">
                  <c:v>433</c:v>
                </c:pt>
                <c:pt idx="217">
                  <c:v>435</c:v>
                </c:pt>
                <c:pt idx="218">
                  <c:v>437</c:v>
                </c:pt>
                <c:pt idx="219">
                  <c:v>439</c:v>
                </c:pt>
                <c:pt idx="220">
                  <c:v>441</c:v>
                </c:pt>
                <c:pt idx="221">
                  <c:v>443</c:v>
                </c:pt>
                <c:pt idx="222">
                  <c:v>445</c:v>
                </c:pt>
                <c:pt idx="223">
                  <c:v>447</c:v>
                </c:pt>
                <c:pt idx="224">
                  <c:v>449</c:v>
                </c:pt>
                <c:pt idx="225">
                  <c:v>451</c:v>
                </c:pt>
                <c:pt idx="226">
                  <c:v>453</c:v>
                </c:pt>
                <c:pt idx="227">
                  <c:v>455</c:v>
                </c:pt>
                <c:pt idx="228">
                  <c:v>457</c:v>
                </c:pt>
                <c:pt idx="229">
                  <c:v>459</c:v>
                </c:pt>
                <c:pt idx="230">
                  <c:v>461</c:v>
                </c:pt>
                <c:pt idx="231">
                  <c:v>463</c:v>
                </c:pt>
                <c:pt idx="232">
                  <c:v>465</c:v>
                </c:pt>
                <c:pt idx="233">
                  <c:v>467</c:v>
                </c:pt>
                <c:pt idx="234">
                  <c:v>469</c:v>
                </c:pt>
                <c:pt idx="235">
                  <c:v>471</c:v>
                </c:pt>
                <c:pt idx="236">
                  <c:v>473</c:v>
                </c:pt>
                <c:pt idx="237">
                  <c:v>475</c:v>
                </c:pt>
                <c:pt idx="238">
                  <c:v>477</c:v>
                </c:pt>
                <c:pt idx="239">
                  <c:v>479</c:v>
                </c:pt>
                <c:pt idx="240">
                  <c:v>481</c:v>
                </c:pt>
                <c:pt idx="241">
                  <c:v>483</c:v>
                </c:pt>
                <c:pt idx="242">
                  <c:v>485</c:v>
                </c:pt>
                <c:pt idx="243">
                  <c:v>487</c:v>
                </c:pt>
                <c:pt idx="244">
                  <c:v>489</c:v>
                </c:pt>
                <c:pt idx="245">
                  <c:v>491</c:v>
                </c:pt>
                <c:pt idx="246">
                  <c:v>493</c:v>
                </c:pt>
                <c:pt idx="247">
                  <c:v>495</c:v>
                </c:pt>
                <c:pt idx="248">
                  <c:v>497</c:v>
                </c:pt>
                <c:pt idx="249">
                  <c:v>499</c:v>
                </c:pt>
                <c:pt idx="250">
                  <c:v>501</c:v>
                </c:pt>
                <c:pt idx="251">
                  <c:v>503</c:v>
                </c:pt>
                <c:pt idx="252">
                  <c:v>505</c:v>
                </c:pt>
                <c:pt idx="253">
                  <c:v>507</c:v>
                </c:pt>
                <c:pt idx="254">
                  <c:v>509</c:v>
                </c:pt>
                <c:pt idx="255">
                  <c:v>511</c:v>
                </c:pt>
                <c:pt idx="256">
                  <c:v>513</c:v>
                </c:pt>
                <c:pt idx="257">
                  <c:v>515</c:v>
                </c:pt>
                <c:pt idx="258">
                  <c:v>517</c:v>
                </c:pt>
                <c:pt idx="259">
                  <c:v>519</c:v>
                </c:pt>
                <c:pt idx="260">
                  <c:v>521</c:v>
                </c:pt>
                <c:pt idx="261">
                  <c:v>523</c:v>
                </c:pt>
                <c:pt idx="262">
                  <c:v>525</c:v>
                </c:pt>
                <c:pt idx="263">
                  <c:v>527</c:v>
                </c:pt>
                <c:pt idx="264">
                  <c:v>529</c:v>
                </c:pt>
                <c:pt idx="265">
                  <c:v>531</c:v>
                </c:pt>
                <c:pt idx="266">
                  <c:v>533</c:v>
                </c:pt>
                <c:pt idx="267">
                  <c:v>535</c:v>
                </c:pt>
                <c:pt idx="268">
                  <c:v>537</c:v>
                </c:pt>
                <c:pt idx="269">
                  <c:v>539</c:v>
                </c:pt>
                <c:pt idx="270">
                  <c:v>541</c:v>
                </c:pt>
                <c:pt idx="271">
                  <c:v>543</c:v>
                </c:pt>
                <c:pt idx="272">
                  <c:v>545</c:v>
                </c:pt>
                <c:pt idx="273">
                  <c:v>547</c:v>
                </c:pt>
                <c:pt idx="274">
                  <c:v>549</c:v>
                </c:pt>
                <c:pt idx="275">
                  <c:v>551</c:v>
                </c:pt>
                <c:pt idx="276">
                  <c:v>553</c:v>
                </c:pt>
                <c:pt idx="277">
                  <c:v>555</c:v>
                </c:pt>
                <c:pt idx="278">
                  <c:v>557</c:v>
                </c:pt>
                <c:pt idx="279">
                  <c:v>559</c:v>
                </c:pt>
                <c:pt idx="280">
                  <c:v>561</c:v>
                </c:pt>
                <c:pt idx="281">
                  <c:v>563</c:v>
                </c:pt>
                <c:pt idx="282">
                  <c:v>565</c:v>
                </c:pt>
                <c:pt idx="283">
                  <c:v>567</c:v>
                </c:pt>
                <c:pt idx="284">
                  <c:v>569</c:v>
                </c:pt>
                <c:pt idx="285">
                  <c:v>571</c:v>
                </c:pt>
                <c:pt idx="286">
                  <c:v>573</c:v>
                </c:pt>
                <c:pt idx="287">
                  <c:v>575</c:v>
                </c:pt>
                <c:pt idx="288">
                  <c:v>577</c:v>
                </c:pt>
                <c:pt idx="289">
                  <c:v>579</c:v>
                </c:pt>
                <c:pt idx="290">
                  <c:v>581</c:v>
                </c:pt>
                <c:pt idx="291">
                  <c:v>583</c:v>
                </c:pt>
                <c:pt idx="292">
                  <c:v>585</c:v>
                </c:pt>
                <c:pt idx="293">
                  <c:v>587</c:v>
                </c:pt>
                <c:pt idx="294">
                  <c:v>589</c:v>
                </c:pt>
                <c:pt idx="295">
                  <c:v>591</c:v>
                </c:pt>
                <c:pt idx="296">
                  <c:v>593</c:v>
                </c:pt>
                <c:pt idx="297">
                  <c:v>595</c:v>
                </c:pt>
                <c:pt idx="298">
                  <c:v>597</c:v>
                </c:pt>
                <c:pt idx="299">
                  <c:v>599</c:v>
                </c:pt>
                <c:pt idx="300">
                  <c:v>601</c:v>
                </c:pt>
                <c:pt idx="301">
                  <c:v>603</c:v>
                </c:pt>
                <c:pt idx="302">
                  <c:v>605</c:v>
                </c:pt>
                <c:pt idx="303">
                  <c:v>607</c:v>
                </c:pt>
                <c:pt idx="304">
                  <c:v>609</c:v>
                </c:pt>
                <c:pt idx="305">
                  <c:v>611</c:v>
                </c:pt>
                <c:pt idx="306">
                  <c:v>613</c:v>
                </c:pt>
                <c:pt idx="307">
                  <c:v>615</c:v>
                </c:pt>
                <c:pt idx="308">
                  <c:v>617</c:v>
                </c:pt>
                <c:pt idx="309">
                  <c:v>619</c:v>
                </c:pt>
                <c:pt idx="310">
                  <c:v>621</c:v>
                </c:pt>
                <c:pt idx="311">
                  <c:v>623</c:v>
                </c:pt>
                <c:pt idx="312">
                  <c:v>625</c:v>
                </c:pt>
                <c:pt idx="313">
                  <c:v>627</c:v>
                </c:pt>
                <c:pt idx="314">
                  <c:v>629</c:v>
                </c:pt>
                <c:pt idx="315">
                  <c:v>631</c:v>
                </c:pt>
                <c:pt idx="316">
                  <c:v>633</c:v>
                </c:pt>
                <c:pt idx="317">
                  <c:v>635</c:v>
                </c:pt>
                <c:pt idx="318">
                  <c:v>637</c:v>
                </c:pt>
                <c:pt idx="319">
                  <c:v>639</c:v>
                </c:pt>
                <c:pt idx="320">
                  <c:v>641</c:v>
                </c:pt>
                <c:pt idx="321">
                  <c:v>643</c:v>
                </c:pt>
                <c:pt idx="322">
                  <c:v>645</c:v>
                </c:pt>
                <c:pt idx="323">
                  <c:v>647</c:v>
                </c:pt>
                <c:pt idx="324">
                  <c:v>649</c:v>
                </c:pt>
                <c:pt idx="325">
                  <c:v>651</c:v>
                </c:pt>
                <c:pt idx="326">
                  <c:v>653</c:v>
                </c:pt>
                <c:pt idx="327">
                  <c:v>655</c:v>
                </c:pt>
                <c:pt idx="328">
                  <c:v>657</c:v>
                </c:pt>
                <c:pt idx="329">
                  <c:v>659</c:v>
                </c:pt>
                <c:pt idx="330">
                  <c:v>661</c:v>
                </c:pt>
                <c:pt idx="331">
                  <c:v>663</c:v>
                </c:pt>
                <c:pt idx="332">
                  <c:v>665</c:v>
                </c:pt>
                <c:pt idx="333">
                  <c:v>667</c:v>
                </c:pt>
                <c:pt idx="334">
                  <c:v>669</c:v>
                </c:pt>
                <c:pt idx="335">
                  <c:v>671</c:v>
                </c:pt>
                <c:pt idx="336">
                  <c:v>673</c:v>
                </c:pt>
                <c:pt idx="337">
                  <c:v>675</c:v>
                </c:pt>
                <c:pt idx="338">
                  <c:v>677</c:v>
                </c:pt>
                <c:pt idx="339">
                  <c:v>679</c:v>
                </c:pt>
                <c:pt idx="340">
                  <c:v>681</c:v>
                </c:pt>
                <c:pt idx="341">
                  <c:v>683</c:v>
                </c:pt>
                <c:pt idx="342">
                  <c:v>685</c:v>
                </c:pt>
                <c:pt idx="343">
                  <c:v>687</c:v>
                </c:pt>
                <c:pt idx="344">
                  <c:v>689</c:v>
                </c:pt>
                <c:pt idx="345">
                  <c:v>691</c:v>
                </c:pt>
                <c:pt idx="346">
                  <c:v>693</c:v>
                </c:pt>
                <c:pt idx="347">
                  <c:v>695</c:v>
                </c:pt>
                <c:pt idx="348">
                  <c:v>697</c:v>
                </c:pt>
                <c:pt idx="349">
                  <c:v>699</c:v>
                </c:pt>
                <c:pt idx="350">
                  <c:v>701</c:v>
                </c:pt>
                <c:pt idx="351">
                  <c:v>703</c:v>
                </c:pt>
                <c:pt idx="352">
                  <c:v>705</c:v>
                </c:pt>
                <c:pt idx="353">
                  <c:v>707</c:v>
                </c:pt>
                <c:pt idx="354">
                  <c:v>709</c:v>
                </c:pt>
                <c:pt idx="355">
                  <c:v>711</c:v>
                </c:pt>
                <c:pt idx="356">
                  <c:v>713</c:v>
                </c:pt>
                <c:pt idx="357">
                  <c:v>715</c:v>
                </c:pt>
                <c:pt idx="358">
                  <c:v>717</c:v>
                </c:pt>
                <c:pt idx="359">
                  <c:v>719</c:v>
                </c:pt>
                <c:pt idx="360">
                  <c:v>721</c:v>
                </c:pt>
                <c:pt idx="361">
                  <c:v>723</c:v>
                </c:pt>
                <c:pt idx="362">
                  <c:v>725</c:v>
                </c:pt>
                <c:pt idx="363">
                  <c:v>727</c:v>
                </c:pt>
                <c:pt idx="364">
                  <c:v>729</c:v>
                </c:pt>
                <c:pt idx="365">
                  <c:v>731</c:v>
                </c:pt>
                <c:pt idx="366">
                  <c:v>733</c:v>
                </c:pt>
                <c:pt idx="367">
                  <c:v>735</c:v>
                </c:pt>
                <c:pt idx="368">
                  <c:v>737</c:v>
                </c:pt>
                <c:pt idx="369">
                  <c:v>739</c:v>
                </c:pt>
                <c:pt idx="370">
                  <c:v>741</c:v>
                </c:pt>
                <c:pt idx="371">
                  <c:v>743</c:v>
                </c:pt>
                <c:pt idx="372">
                  <c:v>745</c:v>
                </c:pt>
                <c:pt idx="373">
                  <c:v>747</c:v>
                </c:pt>
                <c:pt idx="374">
                  <c:v>749</c:v>
                </c:pt>
                <c:pt idx="375">
                  <c:v>751</c:v>
                </c:pt>
                <c:pt idx="376">
                  <c:v>753</c:v>
                </c:pt>
                <c:pt idx="377">
                  <c:v>755</c:v>
                </c:pt>
                <c:pt idx="378">
                  <c:v>757</c:v>
                </c:pt>
                <c:pt idx="379">
                  <c:v>759</c:v>
                </c:pt>
                <c:pt idx="380">
                  <c:v>761</c:v>
                </c:pt>
                <c:pt idx="381">
                  <c:v>763</c:v>
                </c:pt>
                <c:pt idx="382">
                  <c:v>765</c:v>
                </c:pt>
                <c:pt idx="383">
                  <c:v>767</c:v>
                </c:pt>
                <c:pt idx="384">
                  <c:v>769</c:v>
                </c:pt>
                <c:pt idx="385">
                  <c:v>771</c:v>
                </c:pt>
                <c:pt idx="386">
                  <c:v>773</c:v>
                </c:pt>
                <c:pt idx="387">
                  <c:v>775</c:v>
                </c:pt>
                <c:pt idx="388">
                  <c:v>777</c:v>
                </c:pt>
                <c:pt idx="389">
                  <c:v>779</c:v>
                </c:pt>
                <c:pt idx="390">
                  <c:v>781</c:v>
                </c:pt>
                <c:pt idx="391">
                  <c:v>783</c:v>
                </c:pt>
                <c:pt idx="392">
                  <c:v>785</c:v>
                </c:pt>
                <c:pt idx="393">
                  <c:v>787</c:v>
                </c:pt>
                <c:pt idx="394">
                  <c:v>789</c:v>
                </c:pt>
                <c:pt idx="395">
                  <c:v>791</c:v>
                </c:pt>
                <c:pt idx="396">
                  <c:v>793</c:v>
                </c:pt>
                <c:pt idx="397">
                  <c:v>795</c:v>
                </c:pt>
                <c:pt idx="398">
                  <c:v>797</c:v>
                </c:pt>
                <c:pt idx="399">
                  <c:v>799</c:v>
                </c:pt>
                <c:pt idx="400">
                  <c:v>801</c:v>
                </c:pt>
                <c:pt idx="401">
                  <c:v>803</c:v>
                </c:pt>
                <c:pt idx="402">
                  <c:v>805</c:v>
                </c:pt>
                <c:pt idx="403">
                  <c:v>807</c:v>
                </c:pt>
                <c:pt idx="404">
                  <c:v>809</c:v>
                </c:pt>
                <c:pt idx="405">
                  <c:v>811</c:v>
                </c:pt>
                <c:pt idx="406">
                  <c:v>813</c:v>
                </c:pt>
                <c:pt idx="407">
                  <c:v>815</c:v>
                </c:pt>
                <c:pt idx="408">
                  <c:v>817</c:v>
                </c:pt>
                <c:pt idx="409">
                  <c:v>819</c:v>
                </c:pt>
                <c:pt idx="410">
                  <c:v>821</c:v>
                </c:pt>
                <c:pt idx="411">
                  <c:v>823</c:v>
                </c:pt>
                <c:pt idx="412">
                  <c:v>825</c:v>
                </c:pt>
                <c:pt idx="413">
                  <c:v>827</c:v>
                </c:pt>
                <c:pt idx="414">
                  <c:v>829</c:v>
                </c:pt>
                <c:pt idx="415">
                  <c:v>831</c:v>
                </c:pt>
                <c:pt idx="416">
                  <c:v>833</c:v>
                </c:pt>
                <c:pt idx="417">
                  <c:v>835</c:v>
                </c:pt>
                <c:pt idx="418">
                  <c:v>837</c:v>
                </c:pt>
                <c:pt idx="419">
                  <c:v>839</c:v>
                </c:pt>
                <c:pt idx="420">
                  <c:v>841</c:v>
                </c:pt>
                <c:pt idx="421">
                  <c:v>843</c:v>
                </c:pt>
                <c:pt idx="422">
                  <c:v>845</c:v>
                </c:pt>
                <c:pt idx="423">
                  <c:v>847</c:v>
                </c:pt>
                <c:pt idx="424">
                  <c:v>849</c:v>
                </c:pt>
                <c:pt idx="425">
                  <c:v>851</c:v>
                </c:pt>
                <c:pt idx="426">
                  <c:v>853</c:v>
                </c:pt>
                <c:pt idx="427">
                  <c:v>855</c:v>
                </c:pt>
                <c:pt idx="428">
                  <c:v>857</c:v>
                </c:pt>
                <c:pt idx="429">
                  <c:v>859</c:v>
                </c:pt>
                <c:pt idx="430">
                  <c:v>861</c:v>
                </c:pt>
                <c:pt idx="431">
                  <c:v>863</c:v>
                </c:pt>
                <c:pt idx="432">
                  <c:v>865</c:v>
                </c:pt>
                <c:pt idx="433">
                  <c:v>867</c:v>
                </c:pt>
                <c:pt idx="434">
                  <c:v>869</c:v>
                </c:pt>
                <c:pt idx="435">
                  <c:v>871</c:v>
                </c:pt>
                <c:pt idx="436">
                  <c:v>873</c:v>
                </c:pt>
                <c:pt idx="437">
                  <c:v>875</c:v>
                </c:pt>
                <c:pt idx="438">
                  <c:v>877</c:v>
                </c:pt>
                <c:pt idx="439">
                  <c:v>879</c:v>
                </c:pt>
                <c:pt idx="440">
                  <c:v>881</c:v>
                </c:pt>
                <c:pt idx="441">
                  <c:v>883</c:v>
                </c:pt>
                <c:pt idx="442">
                  <c:v>885</c:v>
                </c:pt>
                <c:pt idx="443">
                  <c:v>887</c:v>
                </c:pt>
                <c:pt idx="444">
                  <c:v>889</c:v>
                </c:pt>
                <c:pt idx="445">
                  <c:v>891</c:v>
                </c:pt>
                <c:pt idx="446">
                  <c:v>893</c:v>
                </c:pt>
                <c:pt idx="447">
                  <c:v>895</c:v>
                </c:pt>
                <c:pt idx="448">
                  <c:v>897</c:v>
                </c:pt>
                <c:pt idx="449">
                  <c:v>899</c:v>
                </c:pt>
                <c:pt idx="450">
                  <c:v>901</c:v>
                </c:pt>
                <c:pt idx="451">
                  <c:v>903</c:v>
                </c:pt>
                <c:pt idx="452">
                  <c:v>905</c:v>
                </c:pt>
                <c:pt idx="453">
                  <c:v>907</c:v>
                </c:pt>
                <c:pt idx="454">
                  <c:v>909</c:v>
                </c:pt>
                <c:pt idx="455">
                  <c:v>911</c:v>
                </c:pt>
                <c:pt idx="456">
                  <c:v>913</c:v>
                </c:pt>
                <c:pt idx="457">
                  <c:v>915</c:v>
                </c:pt>
                <c:pt idx="458">
                  <c:v>917</c:v>
                </c:pt>
                <c:pt idx="459">
                  <c:v>919</c:v>
                </c:pt>
                <c:pt idx="460">
                  <c:v>921</c:v>
                </c:pt>
                <c:pt idx="461">
                  <c:v>923</c:v>
                </c:pt>
                <c:pt idx="462">
                  <c:v>925</c:v>
                </c:pt>
                <c:pt idx="463">
                  <c:v>927</c:v>
                </c:pt>
                <c:pt idx="464">
                  <c:v>929</c:v>
                </c:pt>
                <c:pt idx="465">
                  <c:v>931</c:v>
                </c:pt>
                <c:pt idx="466">
                  <c:v>933</c:v>
                </c:pt>
                <c:pt idx="467">
                  <c:v>935</c:v>
                </c:pt>
                <c:pt idx="468">
                  <c:v>937</c:v>
                </c:pt>
                <c:pt idx="469">
                  <c:v>939</c:v>
                </c:pt>
                <c:pt idx="470">
                  <c:v>941</c:v>
                </c:pt>
                <c:pt idx="471">
                  <c:v>943</c:v>
                </c:pt>
                <c:pt idx="472">
                  <c:v>945</c:v>
                </c:pt>
                <c:pt idx="473">
                  <c:v>947</c:v>
                </c:pt>
                <c:pt idx="474">
                  <c:v>949</c:v>
                </c:pt>
                <c:pt idx="475">
                  <c:v>951</c:v>
                </c:pt>
                <c:pt idx="476">
                  <c:v>953</c:v>
                </c:pt>
                <c:pt idx="477">
                  <c:v>955</c:v>
                </c:pt>
                <c:pt idx="478">
                  <c:v>957</c:v>
                </c:pt>
                <c:pt idx="479">
                  <c:v>959</c:v>
                </c:pt>
                <c:pt idx="480">
                  <c:v>961</c:v>
                </c:pt>
                <c:pt idx="481">
                  <c:v>963</c:v>
                </c:pt>
                <c:pt idx="482">
                  <c:v>965</c:v>
                </c:pt>
                <c:pt idx="483">
                  <c:v>967</c:v>
                </c:pt>
                <c:pt idx="484">
                  <c:v>969</c:v>
                </c:pt>
                <c:pt idx="485">
                  <c:v>971</c:v>
                </c:pt>
                <c:pt idx="486">
                  <c:v>973</c:v>
                </c:pt>
                <c:pt idx="487">
                  <c:v>975</c:v>
                </c:pt>
                <c:pt idx="488">
                  <c:v>977</c:v>
                </c:pt>
                <c:pt idx="489">
                  <c:v>979</c:v>
                </c:pt>
                <c:pt idx="490">
                  <c:v>981</c:v>
                </c:pt>
                <c:pt idx="491">
                  <c:v>983</c:v>
                </c:pt>
                <c:pt idx="492">
                  <c:v>985</c:v>
                </c:pt>
                <c:pt idx="493">
                  <c:v>987</c:v>
                </c:pt>
                <c:pt idx="494">
                  <c:v>989</c:v>
                </c:pt>
                <c:pt idx="495">
                  <c:v>991</c:v>
                </c:pt>
                <c:pt idx="496">
                  <c:v>993</c:v>
                </c:pt>
                <c:pt idx="497">
                  <c:v>995</c:v>
                </c:pt>
                <c:pt idx="498">
                  <c:v>997</c:v>
                </c:pt>
                <c:pt idx="499">
                  <c:v>999</c:v>
                </c:pt>
                <c:pt idx="500">
                  <c:v>1001</c:v>
                </c:pt>
                <c:pt idx="501">
                  <c:v>1003</c:v>
                </c:pt>
                <c:pt idx="502">
                  <c:v>1005</c:v>
                </c:pt>
                <c:pt idx="503">
                  <c:v>1007</c:v>
                </c:pt>
                <c:pt idx="504">
                  <c:v>1009</c:v>
                </c:pt>
                <c:pt idx="505">
                  <c:v>1011</c:v>
                </c:pt>
                <c:pt idx="506">
                  <c:v>1013</c:v>
                </c:pt>
                <c:pt idx="507">
                  <c:v>1015</c:v>
                </c:pt>
                <c:pt idx="508">
                  <c:v>1017</c:v>
                </c:pt>
                <c:pt idx="509">
                  <c:v>1019</c:v>
                </c:pt>
                <c:pt idx="510">
                  <c:v>1021</c:v>
                </c:pt>
                <c:pt idx="511">
                  <c:v>1023</c:v>
                </c:pt>
                <c:pt idx="512">
                  <c:v>1025</c:v>
                </c:pt>
                <c:pt idx="513">
                  <c:v>1027</c:v>
                </c:pt>
                <c:pt idx="514">
                  <c:v>1029</c:v>
                </c:pt>
                <c:pt idx="515">
                  <c:v>1031</c:v>
                </c:pt>
                <c:pt idx="516">
                  <c:v>1033</c:v>
                </c:pt>
                <c:pt idx="517">
                  <c:v>1035</c:v>
                </c:pt>
                <c:pt idx="518">
                  <c:v>1037</c:v>
                </c:pt>
                <c:pt idx="519">
                  <c:v>1039</c:v>
                </c:pt>
                <c:pt idx="520">
                  <c:v>1041</c:v>
                </c:pt>
                <c:pt idx="521">
                  <c:v>1043</c:v>
                </c:pt>
                <c:pt idx="522">
                  <c:v>1045</c:v>
                </c:pt>
                <c:pt idx="523">
                  <c:v>1047</c:v>
                </c:pt>
                <c:pt idx="524">
                  <c:v>1049</c:v>
                </c:pt>
                <c:pt idx="525">
                  <c:v>1051</c:v>
                </c:pt>
                <c:pt idx="526">
                  <c:v>1053</c:v>
                </c:pt>
                <c:pt idx="527">
                  <c:v>1055</c:v>
                </c:pt>
                <c:pt idx="528">
                  <c:v>1057</c:v>
                </c:pt>
                <c:pt idx="529">
                  <c:v>1059</c:v>
                </c:pt>
                <c:pt idx="530">
                  <c:v>1061</c:v>
                </c:pt>
                <c:pt idx="531">
                  <c:v>1063</c:v>
                </c:pt>
                <c:pt idx="532">
                  <c:v>1065</c:v>
                </c:pt>
                <c:pt idx="533">
                  <c:v>1067</c:v>
                </c:pt>
                <c:pt idx="534">
                  <c:v>1069</c:v>
                </c:pt>
                <c:pt idx="535">
                  <c:v>1071</c:v>
                </c:pt>
                <c:pt idx="536">
                  <c:v>1073</c:v>
                </c:pt>
                <c:pt idx="537">
                  <c:v>1075</c:v>
                </c:pt>
                <c:pt idx="538">
                  <c:v>1077</c:v>
                </c:pt>
                <c:pt idx="539">
                  <c:v>1079</c:v>
                </c:pt>
                <c:pt idx="540">
                  <c:v>1081</c:v>
                </c:pt>
                <c:pt idx="541">
                  <c:v>1083</c:v>
                </c:pt>
                <c:pt idx="542">
                  <c:v>1085</c:v>
                </c:pt>
                <c:pt idx="543">
                  <c:v>1087</c:v>
                </c:pt>
                <c:pt idx="544">
                  <c:v>1089</c:v>
                </c:pt>
                <c:pt idx="545">
                  <c:v>1091</c:v>
                </c:pt>
                <c:pt idx="546">
                  <c:v>1093</c:v>
                </c:pt>
                <c:pt idx="547">
                  <c:v>1095</c:v>
                </c:pt>
                <c:pt idx="548">
                  <c:v>1097</c:v>
                </c:pt>
                <c:pt idx="549">
                  <c:v>1099</c:v>
                </c:pt>
                <c:pt idx="550">
                  <c:v>1101</c:v>
                </c:pt>
                <c:pt idx="551">
                  <c:v>1103</c:v>
                </c:pt>
                <c:pt idx="552">
                  <c:v>1105</c:v>
                </c:pt>
                <c:pt idx="553">
                  <c:v>1107</c:v>
                </c:pt>
                <c:pt idx="554">
                  <c:v>1109</c:v>
                </c:pt>
                <c:pt idx="555">
                  <c:v>1111</c:v>
                </c:pt>
                <c:pt idx="556">
                  <c:v>1113</c:v>
                </c:pt>
                <c:pt idx="557">
                  <c:v>1115</c:v>
                </c:pt>
                <c:pt idx="558">
                  <c:v>1117</c:v>
                </c:pt>
                <c:pt idx="559">
                  <c:v>1119</c:v>
                </c:pt>
                <c:pt idx="560">
                  <c:v>1121</c:v>
                </c:pt>
                <c:pt idx="561">
                  <c:v>1123</c:v>
                </c:pt>
                <c:pt idx="562">
                  <c:v>1125</c:v>
                </c:pt>
                <c:pt idx="563">
                  <c:v>1127</c:v>
                </c:pt>
                <c:pt idx="564">
                  <c:v>1129</c:v>
                </c:pt>
                <c:pt idx="565">
                  <c:v>1131</c:v>
                </c:pt>
                <c:pt idx="566">
                  <c:v>1133</c:v>
                </c:pt>
                <c:pt idx="567">
                  <c:v>1135</c:v>
                </c:pt>
                <c:pt idx="568">
                  <c:v>1137</c:v>
                </c:pt>
                <c:pt idx="569">
                  <c:v>1139</c:v>
                </c:pt>
                <c:pt idx="570">
                  <c:v>1141</c:v>
                </c:pt>
                <c:pt idx="571">
                  <c:v>1143</c:v>
                </c:pt>
                <c:pt idx="572">
                  <c:v>1145</c:v>
                </c:pt>
                <c:pt idx="573">
                  <c:v>1147</c:v>
                </c:pt>
                <c:pt idx="574">
                  <c:v>1149</c:v>
                </c:pt>
                <c:pt idx="575">
                  <c:v>1151</c:v>
                </c:pt>
                <c:pt idx="576">
                  <c:v>1153</c:v>
                </c:pt>
                <c:pt idx="577">
                  <c:v>1155</c:v>
                </c:pt>
                <c:pt idx="578">
                  <c:v>1157</c:v>
                </c:pt>
                <c:pt idx="579">
                  <c:v>1159</c:v>
                </c:pt>
                <c:pt idx="580">
                  <c:v>1161</c:v>
                </c:pt>
                <c:pt idx="581">
                  <c:v>1163</c:v>
                </c:pt>
                <c:pt idx="582">
                  <c:v>1165</c:v>
                </c:pt>
                <c:pt idx="583">
                  <c:v>1167</c:v>
                </c:pt>
                <c:pt idx="584">
                  <c:v>1169</c:v>
                </c:pt>
                <c:pt idx="585">
                  <c:v>1171</c:v>
                </c:pt>
                <c:pt idx="586">
                  <c:v>1173</c:v>
                </c:pt>
                <c:pt idx="587">
                  <c:v>1175</c:v>
                </c:pt>
                <c:pt idx="588">
                  <c:v>1177</c:v>
                </c:pt>
                <c:pt idx="589">
                  <c:v>1179</c:v>
                </c:pt>
                <c:pt idx="590">
                  <c:v>1181</c:v>
                </c:pt>
                <c:pt idx="591">
                  <c:v>1183</c:v>
                </c:pt>
                <c:pt idx="592">
                  <c:v>1185</c:v>
                </c:pt>
                <c:pt idx="593">
                  <c:v>1187</c:v>
                </c:pt>
                <c:pt idx="594">
                  <c:v>1189</c:v>
                </c:pt>
                <c:pt idx="595">
                  <c:v>1191</c:v>
                </c:pt>
                <c:pt idx="596">
                  <c:v>1193</c:v>
                </c:pt>
                <c:pt idx="597">
                  <c:v>1195</c:v>
                </c:pt>
                <c:pt idx="598">
                  <c:v>1197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4B-42A4-962A-95259D98BD0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Sheet5!$AB$4:$AB$602</c:f>
              <c:numCache>
                <c:formatCode>General</c:formatCode>
                <c:ptCount val="59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  <c:pt idx="69">
                  <c:v>140</c:v>
                </c:pt>
                <c:pt idx="70">
                  <c:v>142</c:v>
                </c:pt>
                <c:pt idx="71">
                  <c:v>144</c:v>
                </c:pt>
                <c:pt idx="72">
                  <c:v>146</c:v>
                </c:pt>
                <c:pt idx="73">
                  <c:v>148</c:v>
                </c:pt>
                <c:pt idx="74">
                  <c:v>150</c:v>
                </c:pt>
                <c:pt idx="75">
                  <c:v>152</c:v>
                </c:pt>
                <c:pt idx="76">
                  <c:v>154</c:v>
                </c:pt>
                <c:pt idx="77">
                  <c:v>156</c:v>
                </c:pt>
                <c:pt idx="78">
                  <c:v>158</c:v>
                </c:pt>
                <c:pt idx="79">
                  <c:v>160</c:v>
                </c:pt>
                <c:pt idx="80">
                  <c:v>162</c:v>
                </c:pt>
                <c:pt idx="81">
                  <c:v>164</c:v>
                </c:pt>
                <c:pt idx="82">
                  <c:v>166</c:v>
                </c:pt>
                <c:pt idx="83">
                  <c:v>168</c:v>
                </c:pt>
                <c:pt idx="84">
                  <c:v>170</c:v>
                </c:pt>
                <c:pt idx="85">
                  <c:v>172</c:v>
                </c:pt>
                <c:pt idx="86">
                  <c:v>174</c:v>
                </c:pt>
                <c:pt idx="87">
                  <c:v>176</c:v>
                </c:pt>
                <c:pt idx="88">
                  <c:v>178</c:v>
                </c:pt>
                <c:pt idx="89">
                  <c:v>180</c:v>
                </c:pt>
                <c:pt idx="90">
                  <c:v>182</c:v>
                </c:pt>
                <c:pt idx="91">
                  <c:v>184</c:v>
                </c:pt>
                <c:pt idx="92">
                  <c:v>186</c:v>
                </c:pt>
                <c:pt idx="93">
                  <c:v>188</c:v>
                </c:pt>
                <c:pt idx="94">
                  <c:v>190</c:v>
                </c:pt>
                <c:pt idx="95">
                  <c:v>192</c:v>
                </c:pt>
                <c:pt idx="96">
                  <c:v>194</c:v>
                </c:pt>
                <c:pt idx="97">
                  <c:v>196</c:v>
                </c:pt>
                <c:pt idx="98">
                  <c:v>198</c:v>
                </c:pt>
                <c:pt idx="99">
                  <c:v>200</c:v>
                </c:pt>
                <c:pt idx="100">
                  <c:v>202</c:v>
                </c:pt>
                <c:pt idx="101">
                  <c:v>204</c:v>
                </c:pt>
                <c:pt idx="102">
                  <c:v>206</c:v>
                </c:pt>
                <c:pt idx="103">
                  <c:v>208</c:v>
                </c:pt>
                <c:pt idx="104">
                  <c:v>210</c:v>
                </c:pt>
                <c:pt idx="105">
                  <c:v>212</c:v>
                </c:pt>
                <c:pt idx="106">
                  <c:v>214</c:v>
                </c:pt>
                <c:pt idx="107">
                  <c:v>216</c:v>
                </c:pt>
                <c:pt idx="108">
                  <c:v>218</c:v>
                </c:pt>
                <c:pt idx="109">
                  <c:v>220</c:v>
                </c:pt>
                <c:pt idx="110">
                  <c:v>222</c:v>
                </c:pt>
                <c:pt idx="111">
                  <c:v>224</c:v>
                </c:pt>
                <c:pt idx="112">
                  <c:v>226</c:v>
                </c:pt>
                <c:pt idx="113">
                  <c:v>228</c:v>
                </c:pt>
                <c:pt idx="114">
                  <c:v>230</c:v>
                </c:pt>
                <c:pt idx="115">
                  <c:v>232</c:v>
                </c:pt>
                <c:pt idx="116">
                  <c:v>234</c:v>
                </c:pt>
                <c:pt idx="117">
                  <c:v>236</c:v>
                </c:pt>
                <c:pt idx="118">
                  <c:v>238</c:v>
                </c:pt>
                <c:pt idx="119">
                  <c:v>240</c:v>
                </c:pt>
                <c:pt idx="120">
                  <c:v>242</c:v>
                </c:pt>
                <c:pt idx="121">
                  <c:v>244</c:v>
                </c:pt>
                <c:pt idx="122">
                  <c:v>246</c:v>
                </c:pt>
                <c:pt idx="123">
                  <c:v>248</c:v>
                </c:pt>
                <c:pt idx="124">
                  <c:v>250</c:v>
                </c:pt>
                <c:pt idx="125">
                  <c:v>252</c:v>
                </c:pt>
                <c:pt idx="126">
                  <c:v>254</c:v>
                </c:pt>
                <c:pt idx="127">
                  <c:v>256</c:v>
                </c:pt>
                <c:pt idx="128">
                  <c:v>258</c:v>
                </c:pt>
                <c:pt idx="129">
                  <c:v>260</c:v>
                </c:pt>
                <c:pt idx="130">
                  <c:v>262</c:v>
                </c:pt>
                <c:pt idx="131">
                  <c:v>264</c:v>
                </c:pt>
                <c:pt idx="132">
                  <c:v>266</c:v>
                </c:pt>
                <c:pt idx="133">
                  <c:v>268</c:v>
                </c:pt>
                <c:pt idx="134">
                  <c:v>270</c:v>
                </c:pt>
                <c:pt idx="135">
                  <c:v>272</c:v>
                </c:pt>
                <c:pt idx="136">
                  <c:v>274</c:v>
                </c:pt>
                <c:pt idx="137">
                  <c:v>276</c:v>
                </c:pt>
                <c:pt idx="138">
                  <c:v>278</c:v>
                </c:pt>
                <c:pt idx="139">
                  <c:v>280</c:v>
                </c:pt>
                <c:pt idx="140">
                  <c:v>282</c:v>
                </c:pt>
                <c:pt idx="141">
                  <c:v>284</c:v>
                </c:pt>
                <c:pt idx="142">
                  <c:v>286</c:v>
                </c:pt>
                <c:pt idx="143">
                  <c:v>288</c:v>
                </c:pt>
                <c:pt idx="144">
                  <c:v>290</c:v>
                </c:pt>
                <c:pt idx="145">
                  <c:v>292</c:v>
                </c:pt>
                <c:pt idx="146">
                  <c:v>294</c:v>
                </c:pt>
                <c:pt idx="147">
                  <c:v>296</c:v>
                </c:pt>
                <c:pt idx="148">
                  <c:v>298</c:v>
                </c:pt>
                <c:pt idx="149">
                  <c:v>300</c:v>
                </c:pt>
                <c:pt idx="150">
                  <c:v>302</c:v>
                </c:pt>
                <c:pt idx="151">
                  <c:v>304</c:v>
                </c:pt>
                <c:pt idx="152">
                  <c:v>306</c:v>
                </c:pt>
                <c:pt idx="153">
                  <c:v>308</c:v>
                </c:pt>
                <c:pt idx="154">
                  <c:v>310</c:v>
                </c:pt>
                <c:pt idx="155">
                  <c:v>312</c:v>
                </c:pt>
                <c:pt idx="156">
                  <c:v>314</c:v>
                </c:pt>
                <c:pt idx="157">
                  <c:v>316</c:v>
                </c:pt>
                <c:pt idx="158">
                  <c:v>318</c:v>
                </c:pt>
                <c:pt idx="159">
                  <c:v>320</c:v>
                </c:pt>
                <c:pt idx="160">
                  <c:v>322</c:v>
                </c:pt>
                <c:pt idx="161">
                  <c:v>324</c:v>
                </c:pt>
                <c:pt idx="162">
                  <c:v>326</c:v>
                </c:pt>
                <c:pt idx="163">
                  <c:v>328</c:v>
                </c:pt>
                <c:pt idx="164">
                  <c:v>330</c:v>
                </c:pt>
                <c:pt idx="165">
                  <c:v>332</c:v>
                </c:pt>
                <c:pt idx="166">
                  <c:v>334</c:v>
                </c:pt>
                <c:pt idx="167">
                  <c:v>336</c:v>
                </c:pt>
                <c:pt idx="168">
                  <c:v>338</c:v>
                </c:pt>
                <c:pt idx="169">
                  <c:v>340</c:v>
                </c:pt>
                <c:pt idx="170">
                  <c:v>342</c:v>
                </c:pt>
                <c:pt idx="171">
                  <c:v>344</c:v>
                </c:pt>
                <c:pt idx="172">
                  <c:v>346</c:v>
                </c:pt>
                <c:pt idx="173">
                  <c:v>348</c:v>
                </c:pt>
                <c:pt idx="174">
                  <c:v>350</c:v>
                </c:pt>
                <c:pt idx="175">
                  <c:v>352</c:v>
                </c:pt>
                <c:pt idx="176">
                  <c:v>354</c:v>
                </c:pt>
                <c:pt idx="177">
                  <c:v>356</c:v>
                </c:pt>
                <c:pt idx="178">
                  <c:v>358</c:v>
                </c:pt>
                <c:pt idx="179">
                  <c:v>360</c:v>
                </c:pt>
                <c:pt idx="180">
                  <c:v>362</c:v>
                </c:pt>
                <c:pt idx="181">
                  <c:v>364</c:v>
                </c:pt>
                <c:pt idx="182">
                  <c:v>366</c:v>
                </c:pt>
                <c:pt idx="183">
                  <c:v>368</c:v>
                </c:pt>
                <c:pt idx="184">
                  <c:v>370</c:v>
                </c:pt>
                <c:pt idx="185">
                  <c:v>372</c:v>
                </c:pt>
                <c:pt idx="186">
                  <c:v>374</c:v>
                </c:pt>
                <c:pt idx="187">
                  <c:v>376</c:v>
                </c:pt>
                <c:pt idx="188">
                  <c:v>378</c:v>
                </c:pt>
                <c:pt idx="189">
                  <c:v>380</c:v>
                </c:pt>
                <c:pt idx="190">
                  <c:v>382</c:v>
                </c:pt>
                <c:pt idx="191">
                  <c:v>384</c:v>
                </c:pt>
                <c:pt idx="192">
                  <c:v>386</c:v>
                </c:pt>
                <c:pt idx="193">
                  <c:v>388</c:v>
                </c:pt>
                <c:pt idx="194">
                  <c:v>390</c:v>
                </c:pt>
                <c:pt idx="195">
                  <c:v>392</c:v>
                </c:pt>
                <c:pt idx="196">
                  <c:v>394</c:v>
                </c:pt>
                <c:pt idx="197">
                  <c:v>396</c:v>
                </c:pt>
                <c:pt idx="198">
                  <c:v>398</c:v>
                </c:pt>
                <c:pt idx="199">
                  <c:v>400</c:v>
                </c:pt>
                <c:pt idx="200">
                  <c:v>402</c:v>
                </c:pt>
                <c:pt idx="201">
                  <c:v>404</c:v>
                </c:pt>
                <c:pt idx="202">
                  <c:v>406</c:v>
                </c:pt>
                <c:pt idx="203">
                  <c:v>408</c:v>
                </c:pt>
                <c:pt idx="204">
                  <c:v>410</c:v>
                </c:pt>
                <c:pt idx="205">
                  <c:v>412</c:v>
                </c:pt>
                <c:pt idx="206">
                  <c:v>414</c:v>
                </c:pt>
                <c:pt idx="207">
                  <c:v>416</c:v>
                </c:pt>
                <c:pt idx="208">
                  <c:v>418</c:v>
                </c:pt>
                <c:pt idx="209">
                  <c:v>420</c:v>
                </c:pt>
                <c:pt idx="210">
                  <c:v>422</c:v>
                </c:pt>
                <c:pt idx="211">
                  <c:v>424</c:v>
                </c:pt>
                <c:pt idx="212">
                  <c:v>426</c:v>
                </c:pt>
                <c:pt idx="213">
                  <c:v>428</c:v>
                </c:pt>
                <c:pt idx="214">
                  <c:v>430</c:v>
                </c:pt>
                <c:pt idx="215">
                  <c:v>432</c:v>
                </c:pt>
                <c:pt idx="216">
                  <c:v>434</c:v>
                </c:pt>
                <c:pt idx="217">
                  <c:v>436</c:v>
                </c:pt>
                <c:pt idx="218">
                  <c:v>438</c:v>
                </c:pt>
                <c:pt idx="219">
                  <c:v>440</c:v>
                </c:pt>
                <c:pt idx="220">
                  <c:v>442</c:v>
                </c:pt>
                <c:pt idx="221">
                  <c:v>444</c:v>
                </c:pt>
                <c:pt idx="222">
                  <c:v>446</c:v>
                </c:pt>
                <c:pt idx="223">
                  <c:v>448</c:v>
                </c:pt>
                <c:pt idx="224">
                  <c:v>450</c:v>
                </c:pt>
                <c:pt idx="225">
                  <c:v>452</c:v>
                </c:pt>
                <c:pt idx="226">
                  <c:v>454</c:v>
                </c:pt>
                <c:pt idx="227">
                  <c:v>456</c:v>
                </c:pt>
                <c:pt idx="228">
                  <c:v>458</c:v>
                </c:pt>
                <c:pt idx="229">
                  <c:v>460</c:v>
                </c:pt>
                <c:pt idx="230">
                  <c:v>462</c:v>
                </c:pt>
                <c:pt idx="231">
                  <c:v>464</c:v>
                </c:pt>
                <c:pt idx="232">
                  <c:v>466</c:v>
                </c:pt>
                <c:pt idx="233">
                  <c:v>468</c:v>
                </c:pt>
                <c:pt idx="234">
                  <c:v>470</c:v>
                </c:pt>
                <c:pt idx="235">
                  <c:v>472</c:v>
                </c:pt>
                <c:pt idx="236">
                  <c:v>474</c:v>
                </c:pt>
                <c:pt idx="237">
                  <c:v>476</c:v>
                </c:pt>
                <c:pt idx="238">
                  <c:v>478</c:v>
                </c:pt>
                <c:pt idx="239">
                  <c:v>480</c:v>
                </c:pt>
                <c:pt idx="240">
                  <c:v>482</c:v>
                </c:pt>
                <c:pt idx="241">
                  <c:v>484</c:v>
                </c:pt>
                <c:pt idx="242">
                  <c:v>486</c:v>
                </c:pt>
                <c:pt idx="243">
                  <c:v>488</c:v>
                </c:pt>
                <c:pt idx="244">
                  <c:v>490</c:v>
                </c:pt>
                <c:pt idx="245">
                  <c:v>492</c:v>
                </c:pt>
                <c:pt idx="246">
                  <c:v>494</c:v>
                </c:pt>
                <c:pt idx="247">
                  <c:v>496</c:v>
                </c:pt>
                <c:pt idx="248">
                  <c:v>498</c:v>
                </c:pt>
                <c:pt idx="249">
                  <c:v>500</c:v>
                </c:pt>
                <c:pt idx="250">
                  <c:v>502</c:v>
                </c:pt>
                <c:pt idx="251">
                  <c:v>504</c:v>
                </c:pt>
                <c:pt idx="252">
                  <c:v>506</c:v>
                </c:pt>
                <c:pt idx="253">
                  <c:v>508</c:v>
                </c:pt>
                <c:pt idx="254">
                  <c:v>510</c:v>
                </c:pt>
                <c:pt idx="255">
                  <c:v>512</c:v>
                </c:pt>
                <c:pt idx="256">
                  <c:v>514</c:v>
                </c:pt>
                <c:pt idx="257">
                  <c:v>516</c:v>
                </c:pt>
                <c:pt idx="258">
                  <c:v>518</c:v>
                </c:pt>
                <c:pt idx="259">
                  <c:v>520</c:v>
                </c:pt>
                <c:pt idx="260">
                  <c:v>522</c:v>
                </c:pt>
                <c:pt idx="261">
                  <c:v>524</c:v>
                </c:pt>
                <c:pt idx="262">
                  <c:v>526</c:v>
                </c:pt>
                <c:pt idx="263">
                  <c:v>528</c:v>
                </c:pt>
                <c:pt idx="264">
                  <c:v>530</c:v>
                </c:pt>
                <c:pt idx="265">
                  <c:v>532</c:v>
                </c:pt>
                <c:pt idx="266">
                  <c:v>534</c:v>
                </c:pt>
                <c:pt idx="267">
                  <c:v>536</c:v>
                </c:pt>
                <c:pt idx="268">
                  <c:v>538</c:v>
                </c:pt>
                <c:pt idx="269">
                  <c:v>540</c:v>
                </c:pt>
                <c:pt idx="270">
                  <c:v>542</c:v>
                </c:pt>
                <c:pt idx="271">
                  <c:v>544</c:v>
                </c:pt>
                <c:pt idx="272">
                  <c:v>546</c:v>
                </c:pt>
                <c:pt idx="273">
                  <c:v>548</c:v>
                </c:pt>
                <c:pt idx="274">
                  <c:v>550</c:v>
                </c:pt>
                <c:pt idx="275">
                  <c:v>552</c:v>
                </c:pt>
                <c:pt idx="276">
                  <c:v>554</c:v>
                </c:pt>
                <c:pt idx="277">
                  <c:v>556</c:v>
                </c:pt>
                <c:pt idx="278">
                  <c:v>558</c:v>
                </c:pt>
                <c:pt idx="279">
                  <c:v>560</c:v>
                </c:pt>
                <c:pt idx="280">
                  <c:v>562</c:v>
                </c:pt>
                <c:pt idx="281">
                  <c:v>564</c:v>
                </c:pt>
                <c:pt idx="282">
                  <c:v>566</c:v>
                </c:pt>
                <c:pt idx="283">
                  <c:v>568</c:v>
                </c:pt>
                <c:pt idx="284">
                  <c:v>570</c:v>
                </c:pt>
                <c:pt idx="285">
                  <c:v>572</c:v>
                </c:pt>
                <c:pt idx="286">
                  <c:v>574</c:v>
                </c:pt>
                <c:pt idx="287">
                  <c:v>576</c:v>
                </c:pt>
                <c:pt idx="288">
                  <c:v>578</c:v>
                </c:pt>
                <c:pt idx="289">
                  <c:v>580</c:v>
                </c:pt>
                <c:pt idx="290">
                  <c:v>582</c:v>
                </c:pt>
                <c:pt idx="291">
                  <c:v>584</c:v>
                </c:pt>
                <c:pt idx="292">
                  <c:v>586</c:v>
                </c:pt>
                <c:pt idx="293">
                  <c:v>588</c:v>
                </c:pt>
                <c:pt idx="294">
                  <c:v>590</c:v>
                </c:pt>
                <c:pt idx="295">
                  <c:v>592</c:v>
                </c:pt>
                <c:pt idx="296">
                  <c:v>594</c:v>
                </c:pt>
                <c:pt idx="297">
                  <c:v>596</c:v>
                </c:pt>
                <c:pt idx="298">
                  <c:v>598</c:v>
                </c:pt>
                <c:pt idx="299">
                  <c:v>600</c:v>
                </c:pt>
                <c:pt idx="300">
                  <c:v>602</c:v>
                </c:pt>
                <c:pt idx="301">
                  <c:v>604</c:v>
                </c:pt>
                <c:pt idx="302">
                  <c:v>606</c:v>
                </c:pt>
                <c:pt idx="303">
                  <c:v>608</c:v>
                </c:pt>
                <c:pt idx="304">
                  <c:v>610</c:v>
                </c:pt>
                <c:pt idx="305">
                  <c:v>612</c:v>
                </c:pt>
                <c:pt idx="306">
                  <c:v>614</c:v>
                </c:pt>
                <c:pt idx="307">
                  <c:v>616</c:v>
                </c:pt>
                <c:pt idx="308">
                  <c:v>618</c:v>
                </c:pt>
                <c:pt idx="309">
                  <c:v>620</c:v>
                </c:pt>
                <c:pt idx="310">
                  <c:v>622</c:v>
                </c:pt>
                <c:pt idx="311">
                  <c:v>624</c:v>
                </c:pt>
                <c:pt idx="312">
                  <c:v>626</c:v>
                </c:pt>
                <c:pt idx="313">
                  <c:v>628</c:v>
                </c:pt>
                <c:pt idx="314">
                  <c:v>630</c:v>
                </c:pt>
                <c:pt idx="315">
                  <c:v>632</c:v>
                </c:pt>
                <c:pt idx="316">
                  <c:v>634</c:v>
                </c:pt>
                <c:pt idx="317">
                  <c:v>636</c:v>
                </c:pt>
                <c:pt idx="318">
                  <c:v>638</c:v>
                </c:pt>
                <c:pt idx="319">
                  <c:v>640</c:v>
                </c:pt>
                <c:pt idx="320">
                  <c:v>642</c:v>
                </c:pt>
                <c:pt idx="321">
                  <c:v>644</c:v>
                </c:pt>
                <c:pt idx="322">
                  <c:v>646</c:v>
                </c:pt>
                <c:pt idx="323">
                  <c:v>648</c:v>
                </c:pt>
                <c:pt idx="324">
                  <c:v>650</c:v>
                </c:pt>
                <c:pt idx="325">
                  <c:v>652</c:v>
                </c:pt>
                <c:pt idx="326">
                  <c:v>654</c:v>
                </c:pt>
                <c:pt idx="327">
                  <c:v>656</c:v>
                </c:pt>
                <c:pt idx="328">
                  <c:v>658</c:v>
                </c:pt>
                <c:pt idx="329">
                  <c:v>660</c:v>
                </c:pt>
                <c:pt idx="330">
                  <c:v>662</c:v>
                </c:pt>
                <c:pt idx="331">
                  <c:v>664</c:v>
                </c:pt>
                <c:pt idx="332">
                  <c:v>666</c:v>
                </c:pt>
                <c:pt idx="333">
                  <c:v>668</c:v>
                </c:pt>
                <c:pt idx="334">
                  <c:v>670</c:v>
                </c:pt>
                <c:pt idx="335">
                  <c:v>672</c:v>
                </c:pt>
                <c:pt idx="336">
                  <c:v>674</c:v>
                </c:pt>
                <c:pt idx="337">
                  <c:v>676</c:v>
                </c:pt>
                <c:pt idx="338">
                  <c:v>678</c:v>
                </c:pt>
                <c:pt idx="339">
                  <c:v>680</c:v>
                </c:pt>
                <c:pt idx="340">
                  <c:v>682</c:v>
                </c:pt>
                <c:pt idx="341">
                  <c:v>684</c:v>
                </c:pt>
                <c:pt idx="342">
                  <c:v>686</c:v>
                </c:pt>
                <c:pt idx="343">
                  <c:v>688</c:v>
                </c:pt>
                <c:pt idx="344">
                  <c:v>690</c:v>
                </c:pt>
                <c:pt idx="345">
                  <c:v>692</c:v>
                </c:pt>
                <c:pt idx="346">
                  <c:v>694</c:v>
                </c:pt>
                <c:pt idx="347">
                  <c:v>696</c:v>
                </c:pt>
                <c:pt idx="348">
                  <c:v>698</c:v>
                </c:pt>
                <c:pt idx="349">
                  <c:v>700</c:v>
                </c:pt>
                <c:pt idx="350">
                  <c:v>702</c:v>
                </c:pt>
                <c:pt idx="351">
                  <c:v>704</c:v>
                </c:pt>
                <c:pt idx="352">
                  <c:v>706</c:v>
                </c:pt>
                <c:pt idx="353">
                  <c:v>708</c:v>
                </c:pt>
                <c:pt idx="354">
                  <c:v>710</c:v>
                </c:pt>
                <c:pt idx="355">
                  <c:v>712</c:v>
                </c:pt>
                <c:pt idx="356">
                  <c:v>714</c:v>
                </c:pt>
                <c:pt idx="357">
                  <c:v>716</c:v>
                </c:pt>
                <c:pt idx="358">
                  <c:v>718</c:v>
                </c:pt>
                <c:pt idx="359">
                  <c:v>720</c:v>
                </c:pt>
                <c:pt idx="360">
                  <c:v>722</c:v>
                </c:pt>
                <c:pt idx="361">
                  <c:v>724</c:v>
                </c:pt>
                <c:pt idx="362">
                  <c:v>726</c:v>
                </c:pt>
                <c:pt idx="363">
                  <c:v>728</c:v>
                </c:pt>
                <c:pt idx="364">
                  <c:v>730</c:v>
                </c:pt>
                <c:pt idx="365">
                  <c:v>732</c:v>
                </c:pt>
                <c:pt idx="366">
                  <c:v>734</c:v>
                </c:pt>
                <c:pt idx="367">
                  <c:v>736</c:v>
                </c:pt>
                <c:pt idx="368">
                  <c:v>738</c:v>
                </c:pt>
                <c:pt idx="369">
                  <c:v>740</c:v>
                </c:pt>
                <c:pt idx="370">
                  <c:v>742</c:v>
                </c:pt>
                <c:pt idx="371">
                  <c:v>744</c:v>
                </c:pt>
                <c:pt idx="372">
                  <c:v>746</c:v>
                </c:pt>
                <c:pt idx="373">
                  <c:v>748</c:v>
                </c:pt>
                <c:pt idx="374">
                  <c:v>750</c:v>
                </c:pt>
                <c:pt idx="375">
                  <c:v>752</c:v>
                </c:pt>
                <c:pt idx="376">
                  <c:v>754</c:v>
                </c:pt>
                <c:pt idx="377">
                  <c:v>756</c:v>
                </c:pt>
                <c:pt idx="378">
                  <c:v>758</c:v>
                </c:pt>
                <c:pt idx="379">
                  <c:v>760</c:v>
                </c:pt>
                <c:pt idx="380">
                  <c:v>762</c:v>
                </c:pt>
                <c:pt idx="381">
                  <c:v>764</c:v>
                </c:pt>
                <c:pt idx="382">
                  <c:v>766</c:v>
                </c:pt>
                <c:pt idx="383">
                  <c:v>768</c:v>
                </c:pt>
                <c:pt idx="384">
                  <c:v>770</c:v>
                </c:pt>
                <c:pt idx="385">
                  <c:v>772</c:v>
                </c:pt>
                <c:pt idx="386">
                  <c:v>774</c:v>
                </c:pt>
                <c:pt idx="387">
                  <c:v>776</c:v>
                </c:pt>
                <c:pt idx="388">
                  <c:v>778</c:v>
                </c:pt>
                <c:pt idx="389">
                  <c:v>780</c:v>
                </c:pt>
                <c:pt idx="390">
                  <c:v>782</c:v>
                </c:pt>
                <c:pt idx="391">
                  <c:v>784</c:v>
                </c:pt>
                <c:pt idx="392">
                  <c:v>786</c:v>
                </c:pt>
                <c:pt idx="393">
                  <c:v>788</c:v>
                </c:pt>
                <c:pt idx="394">
                  <c:v>790</c:v>
                </c:pt>
                <c:pt idx="395">
                  <c:v>792</c:v>
                </c:pt>
                <c:pt idx="396">
                  <c:v>794</c:v>
                </c:pt>
                <c:pt idx="397">
                  <c:v>796</c:v>
                </c:pt>
                <c:pt idx="398">
                  <c:v>798</c:v>
                </c:pt>
                <c:pt idx="399">
                  <c:v>800</c:v>
                </c:pt>
                <c:pt idx="400">
                  <c:v>802</c:v>
                </c:pt>
                <c:pt idx="401">
                  <c:v>804</c:v>
                </c:pt>
                <c:pt idx="402">
                  <c:v>806</c:v>
                </c:pt>
                <c:pt idx="403">
                  <c:v>808</c:v>
                </c:pt>
                <c:pt idx="404">
                  <c:v>810</c:v>
                </c:pt>
                <c:pt idx="405">
                  <c:v>812</c:v>
                </c:pt>
                <c:pt idx="406">
                  <c:v>814</c:v>
                </c:pt>
                <c:pt idx="407">
                  <c:v>816</c:v>
                </c:pt>
                <c:pt idx="408">
                  <c:v>818</c:v>
                </c:pt>
                <c:pt idx="409">
                  <c:v>820</c:v>
                </c:pt>
                <c:pt idx="410">
                  <c:v>822</c:v>
                </c:pt>
                <c:pt idx="411">
                  <c:v>824</c:v>
                </c:pt>
                <c:pt idx="412">
                  <c:v>826</c:v>
                </c:pt>
                <c:pt idx="413">
                  <c:v>828</c:v>
                </c:pt>
                <c:pt idx="414">
                  <c:v>830</c:v>
                </c:pt>
                <c:pt idx="415">
                  <c:v>832</c:v>
                </c:pt>
                <c:pt idx="416">
                  <c:v>834</c:v>
                </c:pt>
                <c:pt idx="417">
                  <c:v>836</c:v>
                </c:pt>
                <c:pt idx="418">
                  <c:v>838</c:v>
                </c:pt>
                <c:pt idx="419">
                  <c:v>840</c:v>
                </c:pt>
                <c:pt idx="420">
                  <c:v>842</c:v>
                </c:pt>
                <c:pt idx="421">
                  <c:v>844</c:v>
                </c:pt>
                <c:pt idx="422">
                  <c:v>846</c:v>
                </c:pt>
                <c:pt idx="423">
                  <c:v>848</c:v>
                </c:pt>
                <c:pt idx="424">
                  <c:v>850</c:v>
                </c:pt>
                <c:pt idx="425">
                  <c:v>852</c:v>
                </c:pt>
                <c:pt idx="426">
                  <c:v>854</c:v>
                </c:pt>
                <c:pt idx="427">
                  <c:v>856</c:v>
                </c:pt>
                <c:pt idx="428">
                  <c:v>858</c:v>
                </c:pt>
                <c:pt idx="429">
                  <c:v>860</c:v>
                </c:pt>
                <c:pt idx="430">
                  <c:v>862</c:v>
                </c:pt>
                <c:pt idx="431">
                  <c:v>864</c:v>
                </c:pt>
                <c:pt idx="432">
                  <c:v>866</c:v>
                </c:pt>
                <c:pt idx="433">
                  <c:v>868</c:v>
                </c:pt>
                <c:pt idx="434">
                  <c:v>870</c:v>
                </c:pt>
                <c:pt idx="435">
                  <c:v>872</c:v>
                </c:pt>
                <c:pt idx="436">
                  <c:v>874</c:v>
                </c:pt>
                <c:pt idx="437">
                  <c:v>876</c:v>
                </c:pt>
                <c:pt idx="438">
                  <c:v>878</c:v>
                </c:pt>
                <c:pt idx="439">
                  <c:v>880</c:v>
                </c:pt>
                <c:pt idx="440">
                  <c:v>882</c:v>
                </c:pt>
                <c:pt idx="441">
                  <c:v>884</c:v>
                </c:pt>
                <c:pt idx="442">
                  <c:v>886</c:v>
                </c:pt>
                <c:pt idx="443">
                  <c:v>888</c:v>
                </c:pt>
                <c:pt idx="444">
                  <c:v>890</c:v>
                </c:pt>
                <c:pt idx="445">
                  <c:v>892</c:v>
                </c:pt>
                <c:pt idx="446">
                  <c:v>894</c:v>
                </c:pt>
                <c:pt idx="447">
                  <c:v>896</c:v>
                </c:pt>
                <c:pt idx="448">
                  <c:v>898</c:v>
                </c:pt>
                <c:pt idx="449">
                  <c:v>900</c:v>
                </c:pt>
                <c:pt idx="450">
                  <c:v>902</c:v>
                </c:pt>
                <c:pt idx="451">
                  <c:v>904</c:v>
                </c:pt>
                <c:pt idx="452">
                  <c:v>906</c:v>
                </c:pt>
                <c:pt idx="453">
                  <c:v>908</c:v>
                </c:pt>
                <c:pt idx="454">
                  <c:v>910</c:v>
                </c:pt>
                <c:pt idx="455">
                  <c:v>912</c:v>
                </c:pt>
                <c:pt idx="456">
                  <c:v>914</c:v>
                </c:pt>
                <c:pt idx="457">
                  <c:v>916</c:v>
                </c:pt>
                <c:pt idx="458">
                  <c:v>918</c:v>
                </c:pt>
                <c:pt idx="459">
                  <c:v>920</c:v>
                </c:pt>
                <c:pt idx="460">
                  <c:v>922</c:v>
                </c:pt>
                <c:pt idx="461">
                  <c:v>924</c:v>
                </c:pt>
                <c:pt idx="462">
                  <c:v>926</c:v>
                </c:pt>
                <c:pt idx="463">
                  <c:v>928</c:v>
                </c:pt>
                <c:pt idx="464">
                  <c:v>930</c:v>
                </c:pt>
                <c:pt idx="465">
                  <c:v>932</c:v>
                </c:pt>
                <c:pt idx="466">
                  <c:v>934</c:v>
                </c:pt>
                <c:pt idx="467">
                  <c:v>936</c:v>
                </c:pt>
                <c:pt idx="468">
                  <c:v>938</c:v>
                </c:pt>
                <c:pt idx="469">
                  <c:v>940</c:v>
                </c:pt>
                <c:pt idx="470">
                  <c:v>942</c:v>
                </c:pt>
                <c:pt idx="471">
                  <c:v>944</c:v>
                </c:pt>
                <c:pt idx="472">
                  <c:v>946</c:v>
                </c:pt>
                <c:pt idx="473">
                  <c:v>948</c:v>
                </c:pt>
                <c:pt idx="474">
                  <c:v>950</c:v>
                </c:pt>
                <c:pt idx="475">
                  <c:v>952</c:v>
                </c:pt>
                <c:pt idx="476">
                  <c:v>954</c:v>
                </c:pt>
                <c:pt idx="477">
                  <c:v>956</c:v>
                </c:pt>
                <c:pt idx="478">
                  <c:v>958</c:v>
                </c:pt>
                <c:pt idx="479">
                  <c:v>960</c:v>
                </c:pt>
                <c:pt idx="480">
                  <c:v>962</c:v>
                </c:pt>
                <c:pt idx="481">
                  <c:v>964</c:v>
                </c:pt>
                <c:pt idx="482">
                  <c:v>966</c:v>
                </c:pt>
                <c:pt idx="483">
                  <c:v>968</c:v>
                </c:pt>
                <c:pt idx="484">
                  <c:v>970</c:v>
                </c:pt>
                <c:pt idx="485">
                  <c:v>972</c:v>
                </c:pt>
                <c:pt idx="486">
                  <c:v>974</c:v>
                </c:pt>
                <c:pt idx="487">
                  <c:v>976</c:v>
                </c:pt>
                <c:pt idx="488">
                  <c:v>978</c:v>
                </c:pt>
                <c:pt idx="489">
                  <c:v>980</c:v>
                </c:pt>
                <c:pt idx="490">
                  <c:v>982</c:v>
                </c:pt>
                <c:pt idx="491">
                  <c:v>984</c:v>
                </c:pt>
                <c:pt idx="492">
                  <c:v>986</c:v>
                </c:pt>
                <c:pt idx="493">
                  <c:v>988</c:v>
                </c:pt>
                <c:pt idx="494">
                  <c:v>990</c:v>
                </c:pt>
                <c:pt idx="495">
                  <c:v>992</c:v>
                </c:pt>
                <c:pt idx="496">
                  <c:v>994</c:v>
                </c:pt>
                <c:pt idx="497">
                  <c:v>996</c:v>
                </c:pt>
                <c:pt idx="498">
                  <c:v>998</c:v>
                </c:pt>
                <c:pt idx="499">
                  <c:v>1000</c:v>
                </c:pt>
                <c:pt idx="500">
                  <c:v>1002</c:v>
                </c:pt>
                <c:pt idx="501">
                  <c:v>1004</c:v>
                </c:pt>
                <c:pt idx="502">
                  <c:v>1006</c:v>
                </c:pt>
                <c:pt idx="503">
                  <c:v>1008</c:v>
                </c:pt>
                <c:pt idx="504">
                  <c:v>1010</c:v>
                </c:pt>
                <c:pt idx="505">
                  <c:v>1012</c:v>
                </c:pt>
                <c:pt idx="506">
                  <c:v>1014</c:v>
                </c:pt>
                <c:pt idx="507">
                  <c:v>1016</c:v>
                </c:pt>
                <c:pt idx="508">
                  <c:v>1018</c:v>
                </c:pt>
                <c:pt idx="509">
                  <c:v>1020</c:v>
                </c:pt>
                <c:pt idx="510">
                  <c:v>1022</c:v>
                </c:pt>
                <c:pt idx="511">
                  <c:v>1024</c:v>
                </c:pt>
                <c:pt idx="512">
                  <c:v>1026</c:v>
                </c:pt>
                <c:pt idx="513">
                  <c:v>1028</c:v>
                </c:pt>
                <c:pt idx="514">
                  <c:v>1030</c:v>
                </c:pt>
                <c:pt idx="515">
                  <c:v>1032</c:v>
                </c:pt>
                <c:pt idx="516">
                  <c:v>1034</c:v>
                </c:pt>
                <c:pt idx="517">
                  <c:v>1036</c:v>
                </c:pt>
                <c:pt idx="518">
                  <c:v>1038</c:v>
                </c:pt>
                <c:pt idx="519">
                  <c:v>1040</c:v>
                </c:pt>
                <c:pt idx="520">
                  <c:v>1042</c:v>
                </c:pt>
                <c:pt idx="521">
                  <c:v>1044</c:v>
                </c:pt>
                <c:pt idx="522">
                  <c:v>1046</c:v>
                </c:pt>
                <c:pt idx="523">
                  <c:v>1048</c:v>
                </c:pt>
                <c:pt idx="524">
                  <c:v>1050</c:v>
                </c:pt>
                <c:pt idx="525">
                  <c:v>1052</c:v>
                </c:pt>
                <c:pt idx="526">
                  <c:v>1054</c:v>
                </c:pt>
                <c:pt idx="527">
                  <c:v>1056</c:v>
                </c:pt>
                <c:pt idx="528">
                  <c:v>1058</c:v>
                </c:pt>
                <c:pt idx="529">
                  <c:v>1060</c:v>
                </c:pt>
                <c:pt idx="530">
                  <c:v>1062</c:v>
                </c:pt>
                <c:pt idx="531">
                  <c:v>1064</c:v>
                </c:pt>
                <c:pt idx="532">
                  <c:v>1066</c:v>
                </c:pt>
                <c:pt idx="533">
                  <c:v>1068</c:v>
                </c:pt>
                <c:pt idx="534">
                  <c:v>1070</c:v>
                </c:pt>
                <c:pt idx="535">
                  <c:v>1072</c:v>
                </c:pt>
                <c:pt idx="536">
                  <c:v>1074</c:v>
                </c:pt>
                <c:pt idx="537">
                  <c:v>1076</c:v>
                </c:pt>
                <c:pt idx="538">
                  <c:v>1078</c:v>
                </c:pt>
                <c:pt idx="539">
                  <c:v>1080</c:v>
                </c:pt>
                <c:pt idx="540">
                  <c:v>1082</c:v>
                </c:pt>
                <c:pt idx="541">
                  <c:v>1084</c:v>
                </c:pt>
                <c:pt idx="542">
                  <c:v>1086</c:v>
                </c:pt>
                <c:pt idx="543">
                  <c:v>1088</c:v>
                </c:pt>
                <c:pt idx="544">
                  <c:v>1090</c:v>
                </c:pt>
                <c:pt idx="545">
                  <c:v>1092</c:v>
                </c:pt>
                <c:pt idx="546">
                  <c:v>1094</c:v>
                </c:pt>
                <c:pt idx="547">
                  <c:v>1096</c:v>
                </c:pt>
                <c:pt idx="548">
                  <c:v>1098</c:v>
                </c:pt>
                <c:pt idx="549">
                  <c:v>1100</c:v>
                </c:pt>
                <c:pt idx="550">
                  <c:v>1102</c:v>
                </c:pt>
                <c:pt idx="551">
                  <c:v>1104</c:v>
                </c:pt>
                <c:pt idx="552">
                  <c:v>1106</c:v>
                </c:pt>
                <c:pt idx="553">
                  <c:v>1108</c:v>
                </c:pt>
                <c:pt idx="554">
                  <c:v>1110</c:v>
                </c:pt>
                <c:pt idx="555">
                  <c:v>1112</c:v>
                </c:pt>
                <c:pt idx="556">
                  <c:v>1114</c:v>
                </c:pt>
                <c:pt idx="557">
                  <c:v>1116</c:v>
                </c:pt>
                <c:pt idx="558">
                  <c:v>1118</c:v>
                </c:pt>
                <c:pt idx="559">
                  <c:v>1120</c:v>
                </c:pt>
                <c:pt idx="560">
                  <c:v>1122</c:v>
                </c:pt>
                <c:pt idx="561">
                  <c:v>1124</c:v>
                </c:pt>
                <c:pt idx="562">
                  <c:v>1126</c:v>
                </c:pt>
                <c:pt idx="563">
                  <c:v>1128</c:v>
                </c:pt>
                <c:pt idx="564">
                  <c:v>1130</c:v>
                </c:pt>
                <c:pt idx="565">
                  <c:v>1132</c:v>
                </c:pt>
                <c:pt idx="566">
                  <c:v>1134</c:v>
                </c:pt>
                <c:pt idx="567">
                  <c:v>1136</c:v>
                </c:pt>
                <c:pt idx="568">
                  <c:v>1138</c:v>
                </c:pt>
                <c:pt idx="569">
                  <c:v>1140</c:v>
                </c:pt>
                <c:pt idx="570">
                  <c:v>1142</c:v>
                </c:pt>
                <c:pt idx="571">
                  <c:v>1144</c:v>
                </c:pt>
                <c:pt idx="572">
                  <c:v>1146</c:v>
                </c:pt>
                <c:pt idx="573">
                  <c:v>1148</c:v>
                </c:pt>
                <c:pt idx="574">
                  <c:v>1150</c:v>
                </c:pt>
                <c:pt idx="575">
                  <c:v>1152</c:v>
                </c:pt>
                <c:pt idx="576">
                  <c:v>1154</c:v>
                </c:pt>
                <c:pt idx="577">
                  <c:v>1156</c:v>
                </c:pt>
                <c:pt idx="578">
                  <c:v>1158</c:v>
                </c:pt>
                <c:pt idx="579">
                  <c:v>1160</c:v>
                </c:pt>
                <c:pt idx="580">
                  <c:v>1162</c:v>
                </c:pt>
                <c:pt idx="581">
                  <c:v>1164</c:v>
                </c:pt>
                <c:pt idx="582">
                  <c:v>1166</c:v>
                </c:pt>
                <c:pt idx="583">
                  <c:v>1168</c:v>
                </c:pt>
                <c:pt idx="584">
                  <c:v>1170</c:v>
                </c:pt>
                <c:pt idx="585">
                  <c:v>1172</c:v>
                </c:pt>
                <c:pt idx="586">
                  <c:v>1174</c:v>
                </c:pt>
                <c:pt idx="587">
                  <c:v>1176</c:v>
                </c:pt>
                <c:pt idx="588">
                  <c:v>1178</c:v>
                </c:pt>
                <c:pt idx="589">
                  <c:v>1180</c:v>
                </c:pt>
                <c:pt idx="590">
                  <c:v>1182</c:v>
                </c:pt>
                <c:pt idx="591">
                  <c:v>1184</c:v>
                </c:pt>
                <c:pt idx="592">
                  <c:v>1186</c:v>
                </c:pt>
                <c:pt idx="593">
                  <c:v>1188</c:v>
                </c:pt>
                <c:pt idx="594">
                  <c:v>1190</c:v>
                </c:pt>
                <c:pt idx="595">
                  <c:v>1192</c:v>
                </c:pt>
                <c:pt idx="596">
                  <c:v>1194</c:v>
                </c:pt>
                <c:pt idx="597">
                  <c:v>1196</c:v>
                </c:pt>
                <c:pt idx="598">
                  <c:v>1198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4B-42A4-962A-95259D98BD0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Sheet5!$AC$4:$AC$602</c:f>
              <c:numCache>
                <c:formatCode>General</c:formatCode>
                <c:ptCount val="599"/>
                <c:pt idx="0">
                  <c:v>3</c:v>
                </c:pt>
                <c:pt idx="1">
                  <c:v>7</c:v>
                </c:pt>
                <c:pt idx="2">
                  <c:v>11</c:v>
                </c:pt>
                <c:pt idx="3">
                  <c:v>15</c:v>
                </c:pt>
                <c:pt idx="4">
                  <c:v>19</c:v>
                </c:pt>
                <c:pt idx="5">
                  <c:v>23</c:v>
                </c:pt>
                <c:pt idx="6">
                  <c:v>27</c:v>
                </c:pt>
                <c:pt idx="7">
                  <c:v>31</c:v>
                </c:pt>
                <c:pt idx="8">
                  <c:v>35</c:v>
                </c:pt>
                <c:pt idx="9">
                  <c:v>39</c:v>
                </c:pt>
                <c:pt idx="10">
                  <c:v>43</c:v>
                </c:pt>
                <c:pt idx="11">
                  <c:v>47</c:v>
                </c:pt>
                <c:pt idx="12">
                  <c:v>51</c:v>
                </c:pt>
                <c:pt idx="13">
                  <c:v>55</c:v>
                </c:pt>
                <c:pt idx="14">
                  <c:v>59</c:v>
                </c:pt>
                <c:pt idx="15">
                  <c:v>63</c:v>
                </c:pt>
                <c:pt idx="16">
                  <c:v>67</c:v>
                </c:pt>
                <c:pt idx="17">
                  <c:v>71</c:v>
                </c:pt>
                <c:pt idx="18">
                  <c:v>75</c:v>
                </c:pt>
                <c:pt idx="19">
                  <c:v>79</c:v>
                </c:pt>
                <c:pt idx="20">
                  <c:v>83</c:v>
                </c:pt>
                <c:pt idx="21">
                  <c:v>87</c:v>
                </c:pt>
                <c:pt idx="22">
                  <c:v>91</c:v>
                </c:pt>
                <c:pt idx="23">
                  <c:v>95</c:v>
                </c:pt>
                <c:pt idx="24">
                  <c:v>99</c:v>
                </c:pt>
                <c:pt idx="25">
                  <c:v>103</c:v>
                </c:pt>
                <c:pt idx="26">
                  <c:v>107</c:v>
                </c:pt>
                <c:pt idx="27">
                  <c:v>111</c:v>
                </c:pt>
                <c:pt idx="28">
                  <c:v>115</c:v>
                </c:pt>
                <c:pt idx="29">
                  <c:v>119</c:v>
                </c:pt>
                <c:pt idx="30">
                  <c:v>123</c:v>
                </c:pt>
                <c:pt idx="31">
                  <c:v>127</c:v>
                </c:pt>
                <c:pt idx="32">
                  <c:v>131</c:v>
                </c:pt>
                <c:pt idx="33">
                  <c:v>135</c:v>
                </c:pt>
                <c:pt idx="34">
                  <c:v>139</c:v>
                </c:pt>
                <c:pt idx="35">
                  <c:v>143</c:v>
                </c:pt>
                <c:pt idx="36">
                  <c:v>147</c:v>
                </c:pt>
                <c:pt idx="37">
                  <c:v>151</c:v>
                </c:pt>
                <c:pt idx="38">
                  <c:v>155</c:v>
                </c:pt>
                <c:pt idx="39">
                  <c:v>159</c:v>
                </c:pt>
                <c:pt idx="40">
                  <c:v>163</c:v>
                </c:pt>
                <c:pt idx="41">
                  <c:v>167</c:v>
                </c:pt>
                <c:pt idx="42">
                  <c:v>171</c:v>
                </c:pt>
                <c:pt idx="43">
                  <c:v>175</c:v>
                </c:pt>
                <c:pt idx="44">
                  <c:v>179</c:v>
                </c:pt>
                <c:pt idx="45">
                  <c:v>183</c:v>
                </c:pt>
                <c:pt idx="46">
                  <c:v>187</c:v>
                </c:pt>
                <c:pt idx="47">
                  <c:v>191</c:v>
                </c:pt>
                <c:pt idx="48">
                  <c:v>195</c:v>
                </c:pt>
                <c:pt idx="49">
                  <c:v>199</c:v>
                </c:pt>
                <c:pt idx="50">
                  <c:v>203</c:v>
                </c:pt>
                <c:pt idx="51">
                  <c:v>207</c:v>
                </c:pt>
                <c:pt idx="52">
                  <c:v>211</c:v>
                </c:pt>
                <c:pt idx="53">
                  <c:v>215</c:v>
                </c:pt>
                <c:pt idx="54">
                  <c:v>219</c:v>
                </c:pt>
                <c:pt idx="55">
                  <c:v>223</c:v>
                </c:pt>
                <c:pt idx="56">
                  <c:v>227</c:v>
                </c:pt>
                <c:pt idx="57">
                  <c:v>231</c:v>
                </c:pt>
                <c:pt idx="58">
                  <c:v>235</c:v>
                </c:pt>
                <c:pt idx="59">
                  <c:v>239</c:v>
                </c:pt>
                <c:pt idx="60">
                  <c:v>243</c:v>
                </c:pt>
                <c:pt idx="61">
                  <c:v>247</c:v>
                </c:pt>
                <c:pt idx="62">
                  <c:v>251</c:v>
                </c:pt>
                <c:pt idx="63">
                  <c:v>255</c:v>
                </c:pt>
                <c:pt idx="64">
                  <c:v>259</c:v>
                </c:pt>
                <c:pt idx="65">
                  <c:v>263</c:v>
                </c:pt>
                <c:pt idx="66">
                  <c:v>267</c:v>
                </c:pt>
                <c:pt idx="67">
                  <c:v>271</c:v>
                </c:pt>
                <c:pt idx="68">
                  <c:v>275</c:v>
                </c:pt>
                <c:pt idx="69">
                  <c:v>279</c:v>
                </c:pt>
                <c:pt idx="70">
                  <c:v>283</c:v>
                </c:pt>
                <c:pt idx="71">
                  <c:v>287</c:v>
                </c:pt>
                <c:pt idx="72">
                  <c:v>291</c:v>
                </c:pt>
                <c:pt idx="73">
                  <c:v>295</c:v>
                </c:pt>
                <c:pt idx="74">
                  <c:v>299</c:v>
                </c:pt>
                <c:pt idx="75">
                  <c:v>303</c:v>
                </c:pt>
                <c:pt idx="76">
                  <c:v>307</c:v>
                </c:pt>
                <c:pt idx="77">
                  <c:v>311</c:v>
                </c:pt>
                <c:pt idx="78">
                  <c:v>315</c:v>
                </c:pt>
                <c:pt idx="79">
                  <c:v>319</c:v>
                </c:pt>
                <c:pt idx="80">
                  <c:v>323</c:v>
                </c:pt>
                <c:pt idx="81">
                  <c:v>327</c:v>
                </c:pt>
                <c:pt idx="82">
                  <c:v>331</c:v>
                </c:pt>
                <c:pt idx="83">
                  <c:v>335</c:v>
                </c:pt>
                <c:pt idx="84">
                  <c:v>339</c:v>
                </c:pt>
                <c:pt idx="85">
                  <c:v>343</c:v>
                </c:pt>
                <c:pt idx="86">
                  <c:v>347</c:v>
                </c:pt>
                <c:pt idx="87">
                  <c:v>351</c:v>
                </c:pt>
                <c:pt idx="88">
                  <c:v>355</c:v>
                </c:pt>
                <c:pt idx="89">
                  <c:v>359</c:v>
                </c:pt>
                <c:pt idx="90">
                  <c:v>363</c:v>
                </c:pt>
                <c:pt idx="91">
                  <c:v>367</c:v>
                </c:pt>
                <c:pt idx="92">
                  <c:v>371</c:v>
                </c:pt>
                <c:pt idx="93">
                  <c:v>375</c:v>
                </c:pt>
                <c:pt idx="94">
                  <c:v>379</c:v>
                </c:pt>
                <c:pt idx="95">
                  <c:v>383</c:v>
                </c:pt>
                <c:pt idx="96">
                  <c:v>387</c:v>
                </c:pt>
                <c:pt idx="97">
                  <c:v>391</c:v>
                </c:pt>
                <c:pt idx="98">
                  <c:v>395</c:v>
                </c:pt>
                <c:pt idx="99">
                  <c:v>399</c:v>
                </c:pt>
                <c:pt idx="100">
                  <c:v>403</c:v>
                </c:pt>
                <c:pt idx="101">
                  <c:v>407</c:v>
                </c:pt>
                <c:pt idx="102">
                  <c:v>411</c:v>
                </c:pt>
                <c:pt idx="103">
                  <c:v>415</c:v>
                </c:pt>
                <c:pt idx="104">
                  <c:v>419</c:v>
                </c:pt>
                <c:pt idx="105">
                  <c:v>423</c:v>
                </c:pt>
                <c:pt idx="106">
                  <c:v>427</c:v>
                </c:pt>
                <c:pt idx="107">
                  <c:v>431</c:v>
                </c:pt>
                <c:pt idx="108">
                  <c:v>435</c:v>
                </c:pt>
                <c:pt idx="109">
                  <c:v>439</c:v>
                </c:pt>
                <c:pt idx="110">
                  <c:v>443</c:v>
                </c:pt>
                <c:pt idx="111">
                  <c:v>447</c:v>
                </c:pt>
                <c:pt idx="112">
                  <c:v>451</c:v>
                </c:pt>
                <c:pt idx="113">
                  <c:v>455</c:v>
                </c:pt>
                <c:pt idx="114">
                  <c:v>459</c:v>
                </c:pt>
                <c:pt idx="115">
                  <c:v>463</c:v>
                </c:pt>
                <c:pt idx="116">
                  <c:v>467</c:v>
                </c:pt>
                <c:pt idx="117">
                  <c:v>471</c:v>
                </c:pt>
                <c:pt idx="118">
                  <c:v>475</c:v>
                </c:pt>
                <c:pt idx="119">
                  <c:v>479</c:v>
                </c:pt>
                <c:pt idx="120">
                  <c:v>483</c:v>
                </c:pt>
                <c:pt idx="121">
                  <c:v>487</c:v>
                </c:pt>
                <c:pt idx="122">
                  <c:v>491</c:v>
                </c:pt>
                <c:pt idx="123">
                  <c:v>495</c:v>
                </c:pt>
                <c:pt idx="124">
                  <c:v>499</c:v>
                </c:pt>
                <c:pt idx="125">
                  <c:v>503</c:v>
                </c:pt>
                <c:pt idx="126">
                  <c:v>507</c:v>
                </c:pt>
                <c:pt idx="127">
                  <c:v>511</c:v>
                </c:pt>
                <c:pt idx="128">
                  <c:v>515</c:v>
                </c:pt>
                <c:pt idx="129">
                  <c:v>519</c:v>
                </c:pt>
                <c:pt idx="130">
                  <c:v>523</c:v>
                </c:pt>
                <c:pt idx="131">
                  <c:v>527</c:v>
                </c:pt>
                <c:pt idx="132">
                  <c:v>531</c:v>
                </c:pt>
                <c:pt idx="133">
                  <c:v>535</c:v>
                </c:pt>
                <c:pt idx="134">
                  <c:v>539</c:v>
                </c:pt>
                <c:pt idx="135">
                  <c:v>543</c:v>
                </c:pt>
                <c:pt idx="136">
                  <c:v>547</c:v>
                </c:pt>
                <c:pt idx="137">
                  <c:v>551</c:v>
                </c:pt>
                <c:pt idx="138">
                  <c:v>555</c:v>
                </c:pt>
                <c:pt idx="139">
                  <c:v>559</c:v>
                </c:pt>
                <c:pt idx="140">
                  <c:v>563</c:v>
                </c:pt>
                <c:pt idx="141">
                  <c:v>567</c:v>
                </c:pt>
                <c:pt idx="142">
                  <c:v>571</c:v>
                </c:pt>
                <c:pt idx="143">
                  <c:v>575</c:v>
                </c:pt>
                <c:pt idx="144">
                  <c:v>579</c:v>
                </c:pt>
                <c:pt idx="145">
                  <c:v>583</c:v>
                </c:pt>
                <c:pt idx="146">
                  <c:v>587</c:v>
                </c:pt>
                <c:pt idx="147">
                  <c:v>591</c:v>
                </c:pt>
                <c:pt idx="148">
                  <c:v>595</c:v>
                </c:pt>
                <c:pt idx="149">
                  <c:v>599</c:v>
                </c:pt>
                <c:pt idx="150">
                  <c:v>603</c:v>
                </c:pt>
                <c:pt idx="151">
                  <c:v>607</c:v>
                </c:pt>
                <c:pt idx="152">
                  <c:v>611</c:v>
                </c:pt>
                <c:pt idx="153">
                  <c:v>615</c:v>
                </c:pt>
                <c:pt idx="154">
                  <c:v>619</c:v>
                </c:pt>
                <c:pt idx="155">
                  <c:v>623</c:v>
                </c:pt>
                <c:pt idx="156">
                  <c:v>627</c:v>
                </c:pt>
                <c:pt idx="157">
                  <c:v>631</c:v>
                </c:pt>
                <c:pt idx="158">
                  <c:v>635</c:v>
                </c:pt>
                <c:pt idx="159">
                  <c:v>639</c:v>
                </c:pt>
                <c:pt idx="160">
                  <c:v>643</c:v>
                </c:pt>
                <c:pt idx="161">
                  <c:v>647</c:v>
                </c:pt>
                <c:pt idx="162">
                  <c:v>651</c:v>
                </c:pt>
                <c:pt idx="163">
                  <c:v>655</c:v>
                </c:pt>
                <c:pt idx="164">
                  <c:v>659</c:v>
                </c:pt>
                <c:pt idx="165">
                  <c:v>663</c:v>
                </c:pt>
                <c:pt idx="166">
                  <c:v>667</c:v>
                </c:pt>
                <c:pt idx="167">
                  <c:v>671</c:v>
                </c:pt>
                <c:pt idx="168">
                  <c:v>675</c:v>
                </c:pt>
                <c:pt idx="169">
                  <c:v>679</c:v>
                </c:pt>
                <c:pt idx="170">
                  <c:v>683</c:v>
                </c:pt>
                <c:pt idx="171">
                  <c:v>687</c:v>
                </c:pt>
                <c:pt idx="172">
                  <c:v>691</c:v>
                </c:pt>
                <c:pt idx="173">
                  <c:v>695</c:v>
                </c:pt>
                <c:pt idx="174">
                  <c:v>699</c:v>
                </c:pt>
                <c:pt idx="175">
                  <c:v>703</c:v>
                </c:pt>
                <c:pt idx="176">
                  <c:v>707</c:v>
                </c:pt>
                <c:pt idx="177">
                  <c:v>711</c:v>
                </c:pt>
                <c:pt idx="178">
                  <c:v>715</c:v>
                </c:pt>
                <c:pt idx="179">
                  <c:v>719</c:v>
                </c:pt>
                <c:pt idx="180">
                  <c:v>723</c:v>
                </c:pt>
                <c:pt idx="181">
                  <c:v>727</c:v>
                </c:pt>
                <c:pt idx="182">
                  <c:v>731</c:v>
                </c:pt>
                <c:pt idx="183">
                  <c:v>735</c:v>
                </c:pt>
                <c:pt idx="184">
                  <c:v>739</c:v>
                </c:pt>
                <c:pt idx="185">
                  <c:v>743</c:v>
                </c:pt>
                <c:pt idx="186">
                  <c:v>747</c:v>
                </c:pt>
                <c:pt idx="187">
                  <c:v>751</c:v>
                </c:pt>
                <c:pt idx="188">
                  <c:v>755</c:v>
                </c:pt>
                <c:pt idx="189">
                  <c:v>759</c:v>
                </c:pt>
                <c:pt idx="190">
                  <c:v>763</c:v>
                </c:pt>
                <c:pt idx="191">
                  <c:v>767</c:v>
                </c:pt>
                <c:pt idx="192">
                  <c:v>771</c:v>
                </c:pt>
                <c:pt idx="193">
                  <c:v>775</c:v>
                </c:pt>
                <c:pt idx="194">
                  <c:v>779</c:v>
                </c:pt>
                <c:pt idx="195">
                  <c:v>783</c:v>
                </c:pt>
                <c:pt idx="196">
                  <c:v>787</c:v>
                </c:pt>
                <c:pt idx="197">
                  <c:v>791</c:v>
                </c:pt>
                <c:pt idx="198">
                  <c:v>795</c:v>
                </c:pt>
                <c:pt idx="199">
                  <c:v>799</c:v>
                </c:pt>
                <c:pt idx="200">
                  <c:v>803</c:v>
                </c:pt>
                <c:pt idx="201">
                  <c:v>807</c:v>
                </c:pt>
                <c:pt idx="202">
                  <c:v>811</c:v>
                </c:pt>
                <c:pt idx="203">
                  <c:v>815</c:v>
                </c:pt>
                <c:pt idx="204">
                  <c:v>819</c:v>
                </c:pt>
                <c:pt idx="205">
                  <c:v>823</c:v>
                </c:pt>
                <c:pt idx="206">
                  <c:v>827</c:v>
                </c:pt>
                <c:pt idx="207">
                  <c:v>831</c:v>
                </c:pt>
                <c:pt idx="208">
                  <c:v>835</c:v>
                </c:pt>
                <c:pt idx="209">
                  <c:v>839</c:v>
                </c:pt>
                <c:pt idx="210">
                  <c:v>843</c:v>
                </c:pt>
                <c:pt idx="211">
                  <c:v>847</c:v>
                </c:pt>
                <c:pt idx="212">
                  <c:v>851</c:v>
                </c:pt>
                <c:pt idx="213">
                  <c:v>855</c:v>
                </c:pt>
                <c:pt idx="214">
                  <c:v>859</c:v>
                </c:pt>
                <c:pt idx="215">
                  <c:v>863</c:v>
                </c:pt>
                <c:pt idx="216">
                  <c:v>867</c:v>
                </c:pt>
                <c:pt idx="217">
                  <c:v>871</c:v>
                </c:pt>
                <c:pt idx="218">
                  <c:v>875</c:v>
                </c:pt>
                <c:pt idx="219">
                  <c:v>879</c:v>
                </c:pt>
                <c:pt idx="220">
                  <c:v>883</c:v>
                </c:pt>
                <c:pt idx="221">
                  <c:v>887</c:v>
                </c:pt>
                <c:pt idx="222">
                  <c:v>891</c:v>
                </c:pt>
                <c:pt idx="223">
                  <c:v>895</c:v>
                </c:pt>
                <c:pt idx="224">
                  <c:v>899</c:v>
                </c:pt>
                <c:pt idx="225">
                  <c:v>903</c:v>
                </c:pt>
                <c:pt idx="226">
                  <c:v>907</c:v>
                </c:pt>
                <c:pt idx="227">
                  <c:v>911</c:v>
                </c:pt>
                <c:pt idx="228">
                  <c:v>915</c:v>
                </c:pt>
                <c:pt idx="229">
                  <c:v>919</c:v>
                </c:pt>
                <c:pt idx="230">
                  <c:v>923</c:v>
                </c:pt>
                <c:pt idx="231">
                  <c:v>927</c:v>
                </c:pt>
                <c:pt idx="232">
                  <c:v>931</c:v>
                </c:pt>
                <c:pt idx="233">
                  <c:v>935</c:v>
                </c:pt>
                <c:pt idx="234">
                  <c:v>939</c:v>
                </c:pt>
                <c:pt idx="235">
                  <c:v>943</c:v>
                </c:pt>
                <c:pt idx="236">
                  <c:v>947</c:v>
                </c:pt>
                <c:pt idx="237">
                  <c:v>951</c:v>
                </c:pt>
                <c:pt idx="238">
                  <c:v>955</c:v>
                </c:pt>
                <c:pt idx="239">
                  <c:v>959</c:v>
                </c:pt>
                <c:pt idx="240">
                  <c:v>963</c:v>
                </c:pt>
                <c:pt idx="241">
                  <c:v>967</c:v>
                </c:pt>
                <c:pt idx="242">
                  <c:v>971</c:v>
                </c:pt>
                <c:pt idx="243">
                  <c:v>975</c:v>
                </c:pt>
                <c:pt idx="244">
                  <c:v>979</c:v>
                </c:pt>
                <c:pt idx="245">
                  <c:v>983</c:v>
                </c:pt>
                <c:pt idx="246">
                  <c:v>987</c:v>
                </c:pt>
                <c:pt idx="247">
                  <c:v>991</c:v>
                </c:pt>
                <c:pt idx="248">
                  <c:v>995</c:v>
                </c:pt>
                <c:pt idx="249">
                  <c:v>999</c:v>
                </c:pt>
                <c:pt idx="250">
                  <c:v>1003</c:v>
                </c:pt>
                <c:pt idx="251">
                  <c:v>1007</c:v>
                </c:pt>
                <c:pt idx="252">
                  <c:v>1011</c:v>
                </c:pt>
                <c:pt idx="253">
                  <c:v>1015</c:v>
                </c:pt>
                <c:pt idx="254">
                  <c:v>1019</c:v>
                </c:pt>
                <c:pt idx="255">
                  <c:v>1023</c:v>
                </c:pt>
                <c:pt idx="256">
                  <c:v>1027</c:v>
                </c:pt>
                <c:pt idx="257">
                  <c:v>1031</c:v>
                </c:pt>
                <c:pt idx="258">
                  <c:v>1035</c:v>
                </c:pt>
                <c:pt idx="259">
                  <c:v>1039</c:v>
                </c:pt>
                <c:pt idx="260">
                  <c:v>1043</c:v>
                </c:pt>
                <c:pt idx="261">
                  <c:v>1047</c:v>
                </c:pt>
                <c:pt idx="262">
                  <c:v>1051</c:v>
                </c:pt>
                <c:pt idx="263">
                  <c:v>1055</c:v>
                </c:pt>
                <c:pt idx="264">
                  <c:v>1059</c:v>
                </c:pt>
                <c:pt idx="265">
                  <c:v>1063</c:v>
                </c:pt>
                <c:pt idx="266">
                  <c:v>1067</c:v>
                </c:pt>
                <c:pt idx="267">
                  <c:v>1071</c:v>
                </c:pt>
                <c:pt idx="268">
                  <c:v>1075</c:v>
                </c:pt>
                <c:pt idx="269">
                  <c:v>1079</c:v>
                </c:pt>
                <c:pt idx="270">
                  <c:v>1083</c:v>
                </c:pt>
                <c:pt idx="271">
                  <c:v>1087</c:v>
                </c:pt>
                <c:pt idx="272">
                  <c:v>1091</c:v>
                </c:pt>
                <c:pt idx="273">
                  <c:v>1095</c:v>
                </c:pt>
                <c:pt idx="274">
                  <c:v>1099</c:v>
                </c:pt>
                <c:pt idx="275">
                  <c:v>1103</c:v>
                </c:pt>
                <c:pt idx="276">
                  <c:v>1107</c:v>
                </c:pt>
                <c:pt idx="277">
                  <c:v>1111</c:v>
                </c:pt>
                <c:pt idx="278">
                  <c:v>1115</c:v>
                </c:pt>
                <c:pt idx="279">
                  <c:v>1119</c:v>
                </c:pt>
                <c:pt idx="280">
                  <c:v>1123</c:v>
                </c:pt>
                <c:pt idx="281">
                  <c:v>1127</c:v>
                </c:pt>
                <c:pt idx="282">
                  <c:v>1131</c:v>
                </c:pt>
                <c:pt idx="283">
                  <c:v>1135</c:v>
                </c:pt>
                <c:pt idx="284">
                  <c:v>1139</c:v>
                </c:pt>
                <c:pt idx="285">
                  <c:v>1143</c:v>
                </c:pt>
                <c:pt idx="286">
                  <c:v>1147</c:v>
                </c:pt>
                <c:pt idx="287">
                  <c:v>1151</c:v>
                </c:pt>
                <c:pt idx="288">
                  <c:v>1155</c:v>
                </c:pt>
                <c:pt idx="289">
                  <c:v>1159</c:v>
                </c:pt>
                <c:pt idx="290">
                  <c:v>1163</c:v>
                </c:pt>
                <c:pt idx="291">
                  <c:v>1167</c:v>
                </c:pt>
                <c:pt idx="292">
                  <c:v>1171</c:v>
                </c:pt>
                <c:pt idx="293">
                  <c:v>1175</c:v>
                </c:pt>
                <c:pt idx="294">
                  <c:v>1179</c:v>
                </c:pt>
                <c:pt idx="295">
                  <c:v>1183</c:v>
                </c:pt>
                <c:pt idx="296">
                  <c:v>1187</c:v>
                </c:pt>
                <c:pt idx="297">
                  <c:v>1191</c:v>
                </c:pt>
                <c:pt idx="298">
                  <c:v>1195</c:v>
                </c:pt>
                <c:pt idx="299">
                  <c:v>1199</c:v>
                </c:pt>
                <c:pt idx="300">
                  <c:v>1203</c:v>
                </c:pt>
                <c:pt idx="301">
                  <c:v>1207</c:v>
                </c:pt>
                <c:pt idx="302">
                  <c:v>1211</c:v>
                </c:pt>
                <c:pt idx="303">
                  <c:v>1215</c:v>
                </c:pt>
                <c:pt idx="304">
                  <c:v>1219</c:v>
                </c:pt>
                <c:pt idx="305">
                  <c:v>1223</c:v>
                </c:pt>
                <c:pt idx="306">
                  <c:v>1227</c:v>
                </c:pt>
                <c:pt idx="307">
                  <c:v>1231</c:v>
                </c:pt>
                <c:pt idx="308">
                  <c:v>1235</c:v>
                </c:pt>
                <c:pt idx="309">
                  <c:v>1239</c:v>
                </c:pt>
                <c:pt idx="310">
                  <c:v>1243</c:v>
                </c:pt>
                <c:pt idx="311">
                  <c:v>1247</c:v>
                </c:pt>
                <c:pt idx="312">
                  <c:v>1251</c:v>
                </c:pt>
                <c:pt idx="313">
                  <c:v>1255</c:v>
                </c:pt>
                <c:pt idx="314">
                  <c:v>1259</c:v>
                </c:pt>
                <c:pt idx="315">
                  <c:v>1263</c:v>
                </c:pt>
                <c:pt idx="316">
                  <c:v>1267</c:v>
                </c:pt>
                <c:pt idx="317">
                  <c:v>1271</c:v>
                </c:pt>
                <c:pt idx="318">
                  <c:v>1275</c:v>
                </c:pt>
                <c:pt idx="319">
                  <c:v>1279</c:v>
                </c:pt>
                <c:pt idx="320">
                  <c:v>1283</c:v>
                </c:pt>
                <c:pt idx="321">
                  <c:v>1287</c:v>
                </c:pt>
                <c:pt idx="322">
                  <c:v>1291</c:v>
                </c:pt>
                <c:pt idx="323">
                  <c:v>1295</c:v>
                </c:pt>
                <c:pt idx="324">
                  <c:v>1299</c:v>
                </c:pt>
                <c:pt idx="325">
                  <c:v>1303</c:v>
                </c:pt>
                <c:pt idx="326">
                  <c:v>1307</c:v>
                </c:pt>
                <c:pt idx="327">
                  <c:v>1311</c:v>
                </c:pt>
                <c:pt idx="328">
                  <c:v>1315</c:v>
                </c:pt>
                <c:pt idx="329">
                  <c:v>1319</c:v>
                </c:pt>
                <c:pt idx="330">
                  <c:v>1323</c:v>
                </c:pt>
                <c:pt idx="331">
                  <c:v>1327</c:v>
                </c:pt>
                <c:pt idx="332">
                  <c:v>1331</c:v>
                </c:pt>
                <c:pt idx="333">
                  <c:v>1335</c:v>
                </c:pt>
                <c:pt idx="334">
                  <c:v>1339</c:v>
                </c:pt>
                <c:pt idx="335">
                  <c:v>1343</c:v>
                </c:pt>
                <c:pt idx="336">
                  <c:v>1347</c:v>
                </c:pt>
                <c:pt idx="337">
                  <c:v>1351</c:v>
                </c:pt>
                <c:pt idx="338">
                  <c:v>1355</c:v>
                </c:pt>
                <c:pt idx="339">
                  <c:v>1359</c:v>
                </c:pt>
                <c:pt idx="340">
                  <c:v>1363</c:v>
                </c:pt>
                <c:pt idx="341">
                  <c:v>1367</c:v>
                </c:pt>
                <c:pt idx="342">
                  <c:v>1371</c:v>
                </c:pt>
                <c:pt idx="343">
                  <c:v>1375</c:v>
                </c:pt>
                <c:pt idx="344">
                  <c:v>1379</c:v>
                </c:pt>
                <c:pt idx="345">
                  <c:v>1383</c:v>
                </c:pt>
                <c:pt idx="346">
                  <c:v>1387</c:v>
                </c:pt>
                <c:pt idx="347">
                  <c:v>1391</c:v>
                </c:pt>
                <c:pt idx="348">
                  <c:v>1395</c:v>
                </c:pt>
                <c:pt idx="349">
                  <c:v>1399</c:v>
                </c:pt>
                <c:pt idx="350">
                  <c:v>1403</c:v>
                </c:pt>
                <c:pt idx="351">
                  <c:v>1407</c:v>
                </c:pt>
                <c:pt idx="352">
                  <c:v>1411</c:v>
                </c:pt>
                <c:pt idx="353">
                  <c:v>1415</c:v>
                </c:pt>
                <c:pt idx="354">
                  <c:v>1419</c:v>
                </c:pt>
                <c:pt idx="355">
                  <c:v>1423</c:v>
                </c:pt>
                <c:pt idx="356">
                  <c:v>1427</c:v>
                </c:pt>
                <c:pt idx="357">
                  <c:v>1431</c:v>
                </c:pt>
                <c:pt idx="358">
                  <c:v>1435</c:v>
                </c:pt>
                <c:pt idx="359">
                  <c:v>1439</c:v>
                </c:pt>
                <c:pt idx="360">
                  <c:v>1443</c:v>
                </c:pt>
                <c:pt idx="361">
                  <c:v>1447</c:v>
                </c:pt>
                <c:pt idx="362">
                  <c:v>1451</c:v>
                </c:pt>
                <c:pt idx="363">
                  <c:v>1455</c:v>
                </c:pt>
                <c:pt idx="364">
                  <c:v>1459</c:v>
                </c:pt>
                <c:pt idx="365">
                  <c:v>1463</c:v>
                </c:pt>
                <c:pt idx="366">
                  <c:v>1467</c:v>
                </c:pt>
                <c:pt idx="367">
                  <c:v>1471</c:v>
                </c:pt>
                <c:pt idx="368">
                  <c:v>1475</c:v>
                </c:pt>
                <c:pt idx="369">
                  <c:v>1479</c:v>
                </c:pt>
                <c:pt idx="370">
                  <c:v>1483</c:v>
                </c:pt>
                <c:pt idx="371">
                  <c:v>1487</c:v>
                </c:pt>
                <c:pt idx="372">
                  <c:v>1491</c:v>
                </c:pt>
                <c:pt idx="373">
                  <c:v>1495</c:v>
                </c:pt>
                <c:pt idx="374">
                  <c:v>1499</c:v>
                </c:pt>
                <c:pt idx="375">
                  <c:v>1503</c:v>
                </c:pt>
                <c:pt idx="376">
                  <c:v>1507</c:v>
                </c:pt>
                <c:pt idx="377">
                  <c:v>1511</c:v>
                </c:pt>
                <c:pt idx="378">
                  <c:v>1515</c:v>
                </c:pt>
                <c:pt idx="379">
                  <c:v>1519</c:v>
                </c:pt>
                <c:pt idx="380">
                  <c:v>1523</c:v>
                </c:pt>
                <c:pt idx="381">
                  <c:v>1527</c:v>
                </c:pt>
                <c:pt idx="382">
                  <c:v>1531</c:v>
                </c:pt>
                <c:pt idx="383">
                  <c:v>1535</c:v>
                </c:pt>
                <c:pt idx="384">
                  <c:v>1539</c:v>
                </c:pt>
                <c:pt idx="385">
                  <c:v>1543</c:v>
                </c:pt>
                <c:pt idx="386">
                  <c:v>1547</c:v>
                </c:pt>
                <c:pt idx="387">
                  <c:v>1551</c:v>
                </c:pt>
                <c:pt idx="388">
                  <c:v>1555</c:v>
                </c:pt>
                <c:pt idx="389">
                  <c:v>1559</c:v>
                </c:pt>
                <c:pt idx="390">
                  <c:v>1563</c:v>
                </c:pt>
                <c:pt idx="391">
                  <c:v>1567</c:v>
                </c:pt>
                <c:pt idx="392">
                  <c:v>1571</c:v>
                </c:pt>
                <c:pt idx="393">
                  <c:v>1575</c:v>
                </c:pt>
                <c:pt idx="394">
                  <c:v>1579</c:v>
                </c:pt>
                <c:pt idx="395">
                  <c:v>1583</c:v>
                </c:pt>
                <c:pt idx="396">
                  <c:v>1587</c:v>
                </c:pt>
                <c:pt idx="397">
                  <c:v>1591</c:v>
                </c:pt>
                <c:pt idx="398">
                  <c:v>1595</c:v>
                </c:pt>
                <c:pt idx="399">
                  <c:v>1599</c:v>
                </c:pt>
                <c:pt idx="400">
                  <c:v>1603</c:v>
                </c:pt>
                <c:pt idx="401">
                  <c:v>1607</c:v>
                </c:pt>
                <c:pt idx="402">
                  <c:v>1611</c:v>
                </c:pt>
                <c:pt idx="403">
                  <c:v>1615</c:v>
                </c:pt>
                <c:pt idx="404">
                  <c:v>1619</c:v>
                </c:pt>
                <c:pt idx="405">
                  <c:v>1623</c:v>
                </c:pt>
                <c:pt idx="406">
                  <c:v>1627</c:v>
                </c:pt>
                <c:pt idx="407">
                  <c:v>1631</c:v>
                </c:pt>
                <c:pt idx="408">
                  <c:v>1635</c:v>
                </c:pt>
                <c:pt idx="409">
                  <c:v>1639</c:v>
                </c:pt>
                <c:pt idx="410">
                  <c:v>1643</c:v>
                </c:pt>
                <c:pt idx="411">
                  <c:v>1647</c:v>
                </c:pt>
                <c:pt idx="412">
                  <c:v>1651</c:v>
                </c:pt>
                <c:pt idx="413">
                  <c:v>1655</c:v>
                </c:pt>
                <c:pt idx="414">
                  <c:v>1659</c:v>
                </c:pt>
                <c:pt idx="415">
                  <c:v>1663</c:v>
                </c:pt>
                <c:pt idx="416">
                  <c:v>1667</c:v>
                </c:pt>
                <c:pt idx="417">
                  <c:v>1671</c:v>
                </c:pt>
                <c:pt idx="418">
                  <c:v>1675</c:v>
                </c:pt>
                <c:pt idx="419">
                  <c:v>1679</c:v>
                </c:pt>
                <c:pt idx="420">
                  <c:v>1683</c:v>
                </c:pt>
                <c:pt idx="421">
                  <c:v>1687</c:v>
                </c:pt>
                <c:pt idx="422">
                  <c:v>1691</c:v>
                </c:pt>
                <c:pt idx="423">
                  <c:v>1695</c:v>
                </c:pt>
                <c:pt idx="424">
                  <c:v>1699</c:v>
                </c:pt>
                <c:pt idx="425">
                  <c:v>1703</c:v>
                </c:pt>
                <c:pt idx="426">
                  <c:v>1707</c:v>
                </c:pt>
                <c:pt idx="427">
                  <c:v>1711</c:v>
                </c:pt>
                <c:pt idx="428">
                  <c:v>1715</c:v>
                </c:pt>
                <c:pt idx="429">
                  <c:v>1719</c:v>
                </c:pt>
                <c:pt idx="430">
                  <c:v>1723</c:v>
                </c:pt>
                <c:pt idx="431">
                  <c:v>1727</c:v>
                </c:pt>
                <c:pt idx="432">
                  <c:v>1731</c:v>
                </c:pt>
                <c:pt idx="433">
                  <c:v>1735</c:v>
                </c:pt>
                <c:pt idx="434">
                  <c:v>1739</c:v>
                </c:pt>
                <c:pt idx="435">
                  <c:v>1743</c:v>
                </c:pt>
                <c:pt idx="436">
                  <c:v>1747</c:v>
                </c:pt>
                <c:pt idx="437">
                  <c:v>1751</c:v>
                </c:pt>
                <c:pt idx="438">
                  <c:v>1755</c:v>
                </c:pt>
                <c:pt idx="439">
                  <c:v>1759</c:v>
                </c:pt>
                <c:pt idx="440">
                  <c:v>1763</c:v>
                </c:pt>
                <c:pt idx="441">
                  <c:v>1767</c:v>
                </c:pt>
                <c:pt idx="442">
                  <c:v>1771</c:v>
                </c:pt>
                <c:pt idx="443">
                  <c:v>1775</c:v>
                </c:pt>
                <c:pt idx="444">
                  <c:v>1779</c:v>
                </c:pt>
                <c:pt idx="445">
                  <c:v>1783</c:v>
                </c:pt>
                <c:pt idx="446">
                  <c:v>1787</c:v>
                </c:pt>
                <c:pt idx="447">
                  <c:v>1791</c:v>
                </c:pt>
                <c:pt idx="448">
                  <c:v>1795</c:v>
                </c:pt>
                <c:pt idx="449">
                  <c:v>1799</c:v>
                </c:pt>
                <c:pt idx="450">
                  <c:v>1803</c:v>
                </c:pt>
                <c:pt idx="451">
                  <c:v>1807</c:v>
                </c:pt>
                <c:pt idx="452">
                  <c:v>1811</c:v>
                </c:pt>
                <c:pt idx="453">
                  <c:v>1815</c:v>
                </c:pt>
                <c:pt idx="454">
                  <c:v>1819</c:v>
                </c:pt>
                <c:pt idx="455">
                  <c:v>1823</c:v>
                </c:pt>
                <c:pt idx="456">
                  <c:v>1827</c:v>
                </c:pt>
                <c:pt idx="457">
                  <c:v>1831</c:v>
                </c:pt>
                <c:pt idx="458">
                  <c:v>1835</c:v>
                </c:pt>
                <c:pt idx="459">
                  <c:v>1839</c:v>
                </c:pt>
                <c:pt idx="460">
                  <c:v>1843</c:v>
                </c:pt>
                <c:pt idx="461">
                  <c:v>1847</c:v>
                </c:pt>
                <c:pt idx="462">
                  <c:v>1851</c:v>
                </c:pt>
                <c:pt idx="463">
                  <c:v>1855</c:v>
                </c:pt>
                <c:pt idx="464">
                  <c:v>1859</c:v>
                </c:pt>
                <c:pt idx="465">
                  <c:v>1863</c:v>
                </c:pt>
                <c:pt idx="466">
                  <c:v>1867</c:v>
                </c:pt>
                <c:pt idx="467">
                  <c:v>1871</c:v>
                </c:pt>
                <c:pt idx="468">
                  <c:v>1875</c:v>
                </c:pt>
                <c:pt idx="469">
                  <c:v>1879</c:v>
                </c:pt>
                <c:pt idx="470">
                  <c:v>1883</c:v>
                </c:pt>
                <c:pt idx="471">
                  <c:v>1887</c:v>
                </c:pt>
                <c:pt idx="472">
                  <c:v>1891</c:v>
                </c:pt>
                <c:pt idx="473">
                  <c:v>1895</c:v>
                </c:pt>
                <c:pt idx="474">
                  <c:v>1899</c:v>
                </c:pt>
                <c:pt idx="475">
                  <c:v>1903</c:v>
                </c:pt>
                <c:pt idx="476">
                  <c:v>1907</c:v>
                </c:pt>
                <c:pt idx="477">
                  <c:v>1911</c:v>
                </c:pt>
                <c:pt idx="478">
                  <c:v>1915</c:v>
                </c:pt>
                <c:pt idx="479">
                  <c:v>1919</c:v>
                </c:pt>
                <c:pt idx="480">
                  <c:v>1923</c:v>
                </c:pt>
                <c:pt idx="481">
                  <c:v>1927</c:v>
                </c:pt>
                <c:pt idx="482">
                  <c:v>1931</c:v>
                </c:pt>
                <c:pt idx="483">
                  <c:v>1935</c:v>
                </c:pt>
                <c:pt idx="484">
                  <c:v>1939</c:v>
                </c:pt>
                <c:pt idx="485">
                  <c:v>1943</c:v>
                </c:pt>
                <c:pt idx="486">
                  <c:v>1947</c:v>
                </c:pt>
                <c:pt idx="487">
                  <c:v>1951</c:v>
                </c:pt>
                <c:pt idx="488">
                  <c:v>1955</c:v>
                </c:pt>
                <c:pt idx="489">
                  <c:v>1959</c:v>
                </c:pt>
                <c:pt idx="490">
                  <c:v>1963</c:v>
                </c:pt>
                <c:pt idx="491">
                  <c:v>1967</c:v>
                </c:pt>
                <c:pt idx="492">
                  <c:v>1971</c:v>
                </c:pt>
                <c:pt idx="493">
                  <c:v>1975</c:v>
                </c:pt>
                <c:pt idx="494">
                  <c:v>1979</c:v>
                </c:pt>
                <c:pt idx="495">
                  <c:v>1983</c:v>
                </c:pt>
                <c:pt idx="496">
                  <c:v>1987</c:v>
                </c:pt>
                <c:pt idx="497">
                  <c:v>1991</c:v>
                </c:pt>
                <c:pt idx="498">
                  <c:v>1995</c:v>
                </c:pt>
                <c:pt idx="499">
                  <c:v>1999</c:v>
                </c:pt>
                <c:pt idx="500">
                  <c:v>2003</c:v>
                </c:pt>
                <c:pt idx="501">
                  <c:v>2007</c:v>
                </c:pt>
                <c:pt idx="502">
                  <c:v>2011</c:v>
                </c:pt>
                <c:pt idx="503">
                  <c:v>2015</c:v>
                </c:pt>
                <c:pt idx="504">
                  <c:v>2019</c:v>
                </c:pt>
                <c:pt idx="505">
                  <c:v>2023</c:v>
                </c:pt>
                <c:pt idx="506">
                  <c:v>2027</c:v>
                </c:pt>
                <c:pt idx="507">
                  <c:v>2031</c:v>
                </c:pt>
                <c:pt idx="508">
                  <c:v>2035</c:v>
                </c:pt>
                <c:pt idx="509">
                  <c:v>2039</c:v>
                </c:pt>
                <c:pt idx="510">
                  <c:v>2043</c:v>
                </c:pt>
                <c:pt idx="511">
                  <c:v>2047</c:v>
                </c:pt>
                <c:pt idx="512">
                  <c:v>2051</c:v>
                </c:pt>
                <c:pt idx="513">
                  <c:v>2055</c:v>
                </c:pt>
                <c:pt idx="514">
                  <c:v>2059</c:v>
                </c:pt>
                <c:pt idx="515">
                  <c:v>2063</c:v>
                </c:pt>
                <c:pt idx="516">
                  <c:v>2067</c:v>
                </c:pt>
                <c:pt idx="517">
                  <c:v>2071</c:v>
                </c:pt>
                <c:pt idx="518">
                  <c:v>2075</c:v>
                </c:pt>
                <c:pt idx="519">
                  <c:v>2079</c:v>
                </c:pt>
                <c:pt idx="520">
                  <c:v>2083</c:v>
                </c:pt>
                <c:pt idx="521">
                  <c:v>2087</c:v>
                </c:pt>
                <c:pt idx="522">
                  <c:v>2091</c:v>
                </c:pt>
                <c:pt idx="523">
                  <c:v>2095</c:v>
                </c:pt>
                <c:pt idx="524">
                  <c:v>2099</c:v>
                </c:pt>
                <c:pt idx="525">
                  <c:v>2103</c:v>
                </c:pt>
                <c:pt idx="526">
                  <c:v>2107</c:v>
                </c:pt>
                <c:pt idx="527">
                  <c:v>2111</c:v>
                </c:pt>
                <c:pt idx="528">
                  <c:v>2115</c:v>
                </c:pt>
                <c:pt idx="529">
                  <c:v>2119</c:v>
                </c:pt>
                <c:pt idx="530">
                  <c:v>2123</c:v>
                </c:pt>
                <c:pt idx="531">
                  <c:v>2127</c:v>
                </c:pt>
                <c:pt idx="532">
                  <c:v>2131</c:v>
                </c:pt>
                <c:pt idx="533">
                  <c:v>2135</c:v>
                </c:pt>
                <c:pt idx="534">
                  <c:v>2139</c:v>
                </c:pt>
                <c:pt idx="535">
                  <c:v>2143</c:v>
                </c:pt>
                <c:pt idx="536">
                  <c:v>2147</c:v>
                </c:pt>
                <c:pt idx="537">
                  <c:v>2151</c:v>
                </c:pt>
                <c:pt idx="538">
                  <c:v>2155</c:v>
                </c:pt>
                <c:pt idx="539">
                  <c:v>2159</c:v>
                </c:pt>
                <c:pt idx="540">
                  <c:v>2163</c:v>
                </c:pt>
                <c:pt idx="541">
                  <c:v>2167</c:v>
                </c:pt>
                <c:pt idx="542">
                  <c:v>2171</c:v>
                </c:pt>
                <c:pt idx="543">
                  <c:v>2175</c:v>
                </c:pt>
                <c:pt idx="544">
                  <c:v>2179</c:v>
                </c:pt>
                <c:pt idx="545">
                  <c:v>2183</c:v>
                </c:pt>
                <c:pt idx="546">
                  <c:v>2187</c:v>
                </c:pt>
                <c:pt idx="547">
                  <c:v>2191</c:v>
                </c:pt>
                <c:pt idx="548">
                  <c:v>2195</c:v>
                </c:pt>
                <c:pt idx="549">
                  <c:v>2199</c:v>
                </c:pt>
                <c:pt idx="550">
                  <c:v>2203</c:v>
                </c:pt>
                <c:pt idx="551">
                  <c:v>2207</c:v>
                </c:pt>
                <c:pt idx="552">
                  <c:v>2211</c:v>
                </c:pt>
                <c:pt idx="553">
                  <c:v>2215</c:v>
                </c:pt>
                <c:pt idx="554">
                  <c:v>2219</c:v>
                </c:pt>
                <c:pt idx="555">
                  <c:v>2223</c:v>
                </c:pt>
                <c:pt idx="556">
                  <c:v>2227</c:v>
                </c:pt>
                <c:pt idx="557">
                  <c:v>2231</c:v>
                </c:pt>
                <c:pt idx="558">
                  <c:v>2235</c:v>
                </c:pt>
                <c:pt idx="559">
                  <c:v>2239</c:v>
                </c:pt>
                <c:pt idx="560">
                  <c:v>2243</c:v>
                </c:pt>
                <c:pt idx="561">
                  <c:v>2247</c:v>
                </c:pt>
                <c:pt idx="562">
                  <c:v>2251</c:v>
                </c:pt>
                <c:pt idx="563">
                  <c:v>2255</c:v>
                </c:pt>
                <c:pt idx="564">
                  <c:v>2259</c:v>
                </c:pt>
                <c:pt idx="565">
                  <c:v>2263</c:v>
                </c:pt>
                <c:pt idx="566">
                  <c:v>2267</c:v>
                </c:pt>
                <c:pt idx="567">
                  <c:v>2271</c:v>
                </c:pt>
                <c:pt idx="568">
                  <c:v>2275</c:v>
                </c:pt>
                <c:pt idx="569">
                  <c:v>2279</c:v>
                </c:pt>
                <c:pt idx="570">
                  <c:v>2283</c:v>
                </c:pt>
                <c:pt idx="571">
                  <c:v>2287</c:v>
                </c:pt>
                <c:pt idx="572">
                  <c:v>2291</c:v>
                </c:pt>
                <c:pt idx="573">
                  <c:v>2295</c:v>
                </c:pt>
                <c:pt idx="574">
                  <c:v>2299</c:v>
                </c:pt>
                <c:pt idx="575">
                  <c:v>2303</c:v>
                </c:pt>
                <c:pt idx="576">
                  <c:v>2307</c:v>
                </c:pt>
                <c:pt idx="577">
                  <c:v>2311</c:v>
                </c:pt>
                <c:pt idx="578">
                  <c:v>2315</c:v>
                </c:pt>
                <c:pt idx="579">
                  <c:v>2319</c:v>
                </c:pt>
                <c:pt idx="580">
                  <c:v>2323</c:v>
                </c:pt>
                <c:pt idx="581">
                  <c:v>2327</c:v>
                </c:pt>
                <c:pt idx="582">
                  <c:v>2331</c:v>
                </c:pt>
                <c:pt idx="583">
                  <c:v>2335</c:v>
                </c:pt>
                <c:pt idx="584">
                  <c:v>2339</c:v>
                </c:pt>
                <c:pt idx="585">
                  <c:v>2343</c:v>
                </c:pt>
                <c:pt idx="586">
                  <c:v>2347</c:v>
                </c:pt>
                <c:pt idx="587">
                  <c:v>2351</c:v>
                </c:pt>
                <c:pt idx="588">
                  <c:v>2355</c:v>
                </c:pt>
                <c:pt idx="589">
                  <c:v>2359</c:v>
                </c:pt>
                <c:pt idx="590">
                  <c:v>2363</c:v>
                </c:pt>
                <c:pt idx="591">
                  <c:v>2367</c:v>
                </c:pt>
                <c:pt idx="592">
                  <c:v>2371</c:v>
                </c:pt>
                <c:pt idx="593">
                  <c:v>2375</c:v>
                </c:pt>
                <c:pt idx="594">
                  <c:v>2379</c:v>
                </c:pt>
                <c:pt idx="595">
                  <c:v>2383</c:v>
                </c:pt>
                <c:pt idx="596">
                  <c:v>2387</c:v>
                </c:pt>
                <c:pt idx="597">
                  <c:v>2391</c:v>
                </c:pt>
                <c:pt idx="598">
                  <c:v>2395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4B-42A4-962A-95259D98B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558144"/>
        <c:axId val="1086726512"/>
      </c:lineChart>
      <c:lineChart>
        <c:grouping val="standard"/>
        <c:varyColors val="0"/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Sheet5!$AD$4:$AD$602</c:f>
              <c:numCache>
                <c:formatCode>0.0000000</c:formatCode>
                <c:ptCount val="599"/>
                <c:pt idx="0">
                  <c:v>0.33333333333333331</c:v>
                </c:pt>
                <c:pt idx="1">
                  <c:v>0.42857142857142855</c:v>
                </c:pt>
                <c:pt idx="2">
                  <c:v>0.45454545454545453</c:v>
                </c:pt>
                <c:pt idx="3">
                  <c:v>0.46666666666666667</c:v>
                </c:pt>
                <c:pt idx="4">
                  <c:v>0.47368421052631576</c:v>
                </c:pt>
                <c:pt idx="5">
                  <c:v>0.47826086956521741</c:v>
                </c:pt>
                <c:pt idx="6">
                  <c:v>0.48148148148148145</c:v>
                </c:pt>
                <c:pt idx="7">
                  <c:v>0.4838709677419355</c:v>
                </c:pt>
                <c:pt idx="8">
                  <c:v>0.48571428571428571</c:v>
                </c:pt>
                <c:pt idx="9">
                  <c:v>0.48717948717948717</c:v>
                </c:pt>
                <c:pt idx="10">
                  <c:v>0.48837209302325579</c:v>
                </c:pt>
                <c:pt idx="11">
                  <c:v>0.48936170212765956</c:v>
                </c:pt>
                <c:pt idx="12">
                  <c:v>0.49019607843137253</c:v>
                </c:pt>
                <c:pt idx="13">
                  <c:v>0.49090909090909091</c:v>
                </c:pt>
                <c:pt idx="14">
                  <c:v>0.49152542372881358</c:v>
                </c:pt>
                <c:pt idx="15">
                  <c:v>0.49206349206349204</c:v>
                </c:pt>
                <c:pt idx="16">
                  <c:v>0.4925373134328358</c:v>
                </c:pt>
                <c:pt idx="17">
                  <c:v>0.49295774647887325</c:v>
                </c:pt>
                <c:pt idx="18">
                  <c:v>0.49333333333333335</c:v>
                </c:pt>
                <c:pt idx="19">
                  <c:v>0.49367088607594939</c:v>
                </c:pt>
                <c:pt idx="20">
                  <c:v>0.49397590361445781</c:v>
                </c:pt>
                <c:pt idx="21">
                  <c:v>0.4942528735632184</c:v>
                </c:pt>
                <c:pt idx="22">
                  <c:v>0.49450549450549453</c:v>
                </c:pt>
                <c:pt idx="23">
                  <c:v>0.49473684210526314</c:v>
                </c:pt>
                <c:pt idx="24">
                  <c:v>0.49494949494949497</c:v>
                </c:pt>
                <c:pt idx="25">
                  <c:v>0.49514563106796117</c:v>
                </c:pt>
                <c:pt idx="26">
                  <c:v>0.49532710280373832</c:v>
                </c:pt>
                <c:pt idx="27">
                  <c:v>0.49549549549549549</c:v>
                </c:pt>
                <c:pt idx="28">
                  <c:v>0.4956521739130435</c:v>
                </c:pt>
                <c:pt idx="29">
                  <c:v>0.49579831932773111</c:v>
                </c:pt>
                <c:pt idx="30">
                  <c:v>0.49593495934959347</c:v>
                </c:pt>
                <c:pt idx="31">
                  <c:v>0.49606299212598426</c:v>
                </c:pt>
                <c:pt idx="32">
                  <c:v>0.49618320610687022</c:v>
                </c:pt>
                <c:pt idx="33">
                  <c:v>0.49629629629629629</c:v>
                </c:pt>
                <c:pt idx="34">
                  <c:v>0.49640287769784175</c:v>
                </c:pt>
                <c:pt idx="35">
                  <c:v>0.49650349650349651</c:v>
                </c:pt>
                <c:pt idx="36">
                  <c:v>0.49659863945578231</c:v>
                </c:pt>
                <c:pt idx="37">
                  <c:v>0.49668874172185429</c:v>
                </c:pt>
                <c:pt idx="38">
                  <c:v>0.49677419354838709</c:v>
                </c:pt>
                <c:pt idx="39">
                  <c:v>0.49685534591194969</c:v>
                </c:pt>
                <c:pt idx="40">
                  <c:v>0.49693251533742333</c:v>
                </c:pt>
                <c:pt idx="41">
                  <c:v>0.49700598802395207</c:v>
                </c:pt>
                <c:pt idx="42">
                  <c:v>0.49707602339181284</c:v>
                </c:pt>
                <c:pt idx="43">
                  <c:v>0.49714285714285716</c:v>
                </c:pt>
                <c:pt idx="44">
                  <c:v>0.4972067039106145</c:v>
                </c:pt>
                <c:pt idx="45">
                  <c:v>0.49726775956284153</c:v>
                </c:pt>
                <c:pt idx="46">
                  <c:v>0.49732620320855614</c:v>
                </c:pt>
                <c:pt idx="47">
                  <c:v>0.49738219895287961</c:v>
                </c:pt>
                <c:pt idx="48">
                  <c:v>0.49743589743589745</c:v>
                </c:pt>
                <c:pt idx="49">
                  <c:v>0.49748743718592964</c:v>
                </c:pt>
                <c:pt idx="50">
                  <c:v>0.49753694581280788</c:v>
                </c:pt>
                <c:pt idx="51">
                  <c:v>0.49758454106280192</c:v>
                </c:pt>
                <c:pt idx="52">
                  <c:v>0.49763033175355448</c:v>
                </c:pt>
                <c:pt idx="53">
                  <c:v>0.49767441860465117</c:v>
                </c:pt>
                <c:pt idx="54">
                  <c:v>0.49771689497716892</c:v>
                </c:pt>
                <c:pt idx="55">
                  <c:v>0.49775784753363228</c:v>
                </c:pt>
                <c:pt idx="56">
                  <c:v>0.49779735682819382</c:v>
                </c:pt>
                <c:pt idx="57">
                  <c:v>0.49783549783549785</c:v>
                </c:pt>
                <c:pt idx="58">
                  <c:v>0.49787234042553191</c:v>
                </c:pt>
                <c:pt idx="59">
                  <c:v>0.497907949790795</c:v>
                </c:pt>
                <c:pt idx="60">
                  <c:v>0.49794238683127573</c:v>
                </c:pt>
                <c:pt idx="61">
                  <c:v>0.49797570850202427</c:v>
                </c:pt>
                <c:pt idx="62">
                  <c:v>0.49800796812749004</c:v>
                </c:pt>
                <c:pt idx="63">
                  <c:v>0.49803921568627452</c:v>
                </c:pt>
                <c:pt idx="64">
                  <c:v>0.49806949806949807</c:v>
                </c:pt>
                <c:pt idx="65">
                  <c:v>0.49809885931558934</c:v>
                </c:pt>
                <c:pt idx="66">
                  <c:v>0.49812734082397003</c:v>
                </c:pt>
                <c:pt idx="67">
                  <c:v>0.49815498154981552</c:v>
                </c:pt>
                <c:pt idx="68">
                  <c:v>0.49818181818181817</c:v>
                </c:pt>
                <c:pt idx="69">
                  <c:v>0.49820788530465948</c:v>
                </c:pt>
                <c:pt idx="70">
                  <c:v>0.49823321554770317</c:v>
                </c:pt>
                <c:pt idx="71">
                  <c:v>0.49825783972125437</c:v>
                </c:pt>
                <c:pt idx="72">
                  <c:v>0.49828178694158076</c:v>
                </c:pt>
                <c:pt idx="73">
                  <c:v>0.49830508474576274</c:v>
                </c:pt>
                <c:pt idx="74">
                  <c:v>0.49832775919732442</c:v>
                </c:pt>
                <c:pt idx="75">
                  <c:v>0.49834983498349833</c:v>
                </c:pt>
                <c:pt idx="76">
                  <c:v>0.49837133550488599</c:v>
                </c:pt>
                <c:pt idx="77">
                  <c:v>0.49839228295819937</c:v>
                </c:pt>
                <c:pt idx="78">
                  <c:v>0.49841269841269842</c:v>
                </c:pt>
                <c:pt idx="79">
                  <c:v>0.49843260188087773</c:v>
                </c:pt>
                <c:pt idx="80">
                  <c:v>0.49845201238390091</c:v>
                </c:pt>
                <c:pt idx="81">
                  <c:v>0.49847094801223241</c:v>
                </c:pt>
                <c:pt idx="82">
                  <c:v>0.49848942598187312</c:v>
                </c:pt>
                <c:pt idx="83">
                  <c:v>0.49850746268656715</c:v>
                </c:pt>
                <c:pt idx="84">
                  <c:v>0.49852507374631266</c:v>
                </c:pt>
                <c:pt idx="85">
                  <c:v>0.49854227405247814</c:v>
                </c:pt>
                <c:pt idx="86">
                  <c:v>0.49855907780979825</c:v>
                </c:pt>
                <c:pt idx="87">
                  <c:v>0.4985754985754986</c:v>
                </c:pt>
                <c:pt idx="88">
                  <c:v>0.49859154929577465</c:v>
                </c:pt>
                <c:pt idx="89">
                  <c:v>0.49860724233983289</c:v>
                </c:pt>
                <c:pt idx="90">
                  <c:v>0.49862258953168043</c:v>
                </c:pt>
                <c:pt idx="91">
                  <c:v>0.49863760217983649</c:v>
                </c:pt>
                <c:pt idx="92">
                  <c:v>0.49865229110512127</c:v>
                </c:pt>
                <c:pt idx="93">
                  <c:v>0.49866666666666665</c:v>
                </c:pt>
                <c:pt idx="94">
                  <c:v>0.49868073878627966</c:v>
                </c:pt>
                <c:pt idx="95">
                  <c:v>0.49869451697127937</c:v>
                </c:pt>
                <c:pt idx="96">
                  <c:v>0.49870801033591733</c:v>
                </c:pt>
                <c:pt idx="97">
                  <c:v>0.49872122762148335</c:v>
                </c:pt>
                <c:pt idx="98">
                  <c:v>0.49873417721518987</c:v>
                </c:pt>
                <c:pt idx="99">
                  <c:v>0.49874686716791977</c:v>
                </c:pt>
                <c:pt idx="100">
                  <c:v>0.4987593052109181</c:v>
                </c:pt>
                <c:pt idx="101">
                  <c:v>0.49877149877149879</c:v>
                </c:pt>
                <c:pt idx="102">
                  <c:v>0.49878345498783455</c:v>
                </c:pt>
                <c:pt idx="103">
                  <c:v>0.49879518072289158</c:v>
                </c:pt>
                <c:pt idx="104">
                  <c:v>0.49880668257756561</c:v>
                </c:pt>
                <c:pt idx="105">
                  <c:v>0.49881796690307328</c:v>
                </c:pt>
                <c:pt idx="106">
                  <c:v>0.49882903981264637</c:v>
                </c:pt>
                <c:pt idx="107">
                  <c:v>0.49883990719257543</c:v>
                </c:pt>
                <c:pt idx="108">
                  <c:v>0.49885057471264366</c:v>
                </c:pt>
                <c:pt idx="109">
                  <c:v>0.49886104783599089</c:v>
                </c:pt>
                <c:pt idx="110">
                  <c:v>0.49887133182844245</c:v>
                </c:pt>
                <c:pt idx="111">
                  <c:v>0.49888143176733779</c:v>
                </c:pt>
                <c:pt idx="112">
                  <c:v>0.49889135254988914</c:v>
                </c:pt>
                <c:pt idx="113">
                  <c:v>0.49890109890109891</c:v>
                </c:pt>
                <c:pt idx="114">
                  <c:v>0.4989106753812636</c:v>
                </c:pt>
                <c:pt idx="115">
                  <c:v>0.49892008639308855</c:v>
                </c:pt>
                <c:pt idx="116">
                  <c:v>0.49892933618843682</c:v>
                </c:pt>
                <c:pt idx="117">
                  <c:v>0.49893842887473461</c:v>
                </c:pt>
                <c:pt idx="118">
                  <c:v>0.49894736842105264</c:v>
                </c:pt>
                <c:pt idx="119">
                  <c:v>0.4989561586638831</c:v>
                </c:pt>
                <c:pt idx="120">
                  <c:v>0.49896480331262938</c:v>
                </c:pt>
                <c:pt idx="121">
                  <c:v>0.49897330595482547</c:v>
                </c:pt>
                <c:pt idx="122">
                  <c:v>0.49898167006109978</c:v>
                </c:pt>
                <c:pt idx="123">
                  <c:v>0.49898989898989898</c:v>
                </c:pt>
                <c:pt idx="124">
                  <c:v>0.49899799599198397</c:v>
                </c:pt>
                <c:pt idx="125">
                  <c:v>0.49900596421471172</c:v>
                </c:pt>
                <c:pt idx="126">
                  <c:v>0.49901380670611439</c:v>
                </c:pt>
                <c:pt idx="127">
                  <c:v>0.49902152641878667</c:v>
                </c:pt>
                <c:pt idx="128">
                  <c:v>0.49902912621359224</c:v>
                </c:pt>
                <c:pt idx="129">
                  <c:v>0.49903660886319845</c:v>
                </c:pt>
                <c:pt idx="130">
                  <c:v>0.49904397705544934</c:v>
                </c:pt>
                <c:pt idx="131">
                  <c:v>0.49905123339658441</c:v>
                </c:pt>
                <c:pt idx="132">
                  <c:v>0.49905838041431261</c:v>
                </c:pt>
                <c:pt idx="133">
                  <c:v>0.49906542056074765</c:v>
                </c:pt>
                <c:pt idx="134">
                  <c:v>0.49907235621521334</c:v>
                </c:pt>
                <c:pt idx="135">
                  <c:v>0.4990791896869245</c:v>
                </c:pt>
                <c:pt idx="136">
                  <c:v>0.4990859232175503</c:v>
                </c:pt>
                <c:pt idx="137">
                  <c:v>0.49909255898366606</c:v>
                </c:pt>
                <c:pt idx="138">
                  <c:v>0.49909909909909911</c:v>
                </c:pt>
                <c:pt idx="139">
                  <c:v>0.49910554561717352</c:v>
                </c:pt>
                <c:pt idx="140">
                  <c:v>0.4991119005328597</c:v>
                </c:pt>
                <c:pt idx="141">
                  <c:v>0.49911816578483242</c:v>
                </c:pt>
                <c:pt idx="142">
                  <c:v>0.49912434325744309</c:v>
                </c:pt>
                <c:pt idx="143">
                  <c:v>0.49913043478260871</c:v>
                </c:pt>
                <c:pt idx="144">
                  <c:v>0.4991364421416235</c:v>
                </c:pt>
                <c:pt idx="145">
                  <c:v>0.49914236706689535</c:v>
                </c:pt>
                <c:pt idx="146">
                  <c:v>0.49914821124361158</c:v>
                </c:pt>
                <c:pt idx="147">
                  <c:v>0.49915397631133673</c:v>
                </c:pt>
                <c:pt idx="148">
                  <c:v>0.49915966386554622</c:v>
                </c:pt>
                <c:pt idx="149">
                  <c:v>0.4991652754590985</c:v>
                </c:pt>
                <c:pt idx="150">
                  <c:v>0.49917081260364843</c:v>
                </c:pt>
                <c:pt idx="151">
                  <c:v>0.49917627677100496</c:v>
                </c:pt>
                <c:pt idx="152">
                  <c:v>0.49918166939443537</c:v>
                </c:pt>
                <c:pt idx="153">
                  <c:v>0.49918699186991872</c:v>
                </c:pt>
                <c:pt idx="154">
                  <c:v>0.49919224555735059</c:v>
                </c:pt>
                <c:pt idx="155">
                  <c:v>0.49919743178170145</c:v>
                </c:pt>
                <c:pt idx="156">
                  <c:v>0.49920255183413076</c:v>
                </c:pt>
                <c:pt idx="157">
                  <c:v>0.49920760697305866</c:v>
                </c:pt>
                <c:pt idx="158">
                  <c:v>0.49921259842519683</c:v>
                </c:pt>
                <c:pt idx="159">
                  <c:v>0.49921752738654146</c:v>
                </c:pt>
                <c:pt idx="160">
                  <c:v>0.49922239502332816</c:v>
                </c:pt>
                <c:pt idx="161">
                  <c:v>0.4992272024729521</c:v>
                </c:pt>
                <c:pt idx="162">
                  <c:v>0.49923195084485406</c:v>
                </c:pt>
                <c:pt idx="163">
                  <c:v>0.49923664122137407</c:v>
                </c:pt>
                <c:pt idx="164">
                  <c:v>0.4992412746585736</c:v>
                </c:pt>
                <c:pt idx="165">
                  <c:v>0.49924585218702866</c:v>
                </c:pt>
                <c:pt idx="166">
                  <c:v>0.49925037481259371</c:v>
                </c:pt>
                <c:pt idx="167">
                  <c:v>0.49925484351713861</c:v>
                </c:pt>
                <c:pt idx="168">
                  <c:v>0.49925925925925924</c:v>
                </c:pt>
                <c:pt idx="169">
                  <c:v>0.49926362297496318</c:v>
                </c:pt>
                <c:pt idx="170">
                  <c:v>0.49926793557833088</c:v>
                </c:pt>
                <c:pt idx="171">
                  <c:v>0.49927219796215427</c:v>
                </c:pt>
                <c:pt idx="172">
                  <c:v>0.4992764109985528</c:v>
                </c:pt>
                <c:pt idx="173">
                  <c:v>0.49928057553956834</c:v>
                </c:pt>
                <c:pt idx="174">
                  <c:v>0.49928469241773965</c:v>
                </c:pt>
                <c:pt idx="175">
                  <c:v>0.49928876244665721</c:v>
                </c:pt>
                <c:pt idx="176">
                  <c:v>0.49929278642149927</c:v>
                </c:pt>
                <c:pt idx="177">
                  <c:v>0.49929676511954996</c:v>
                </c:pt>
                <c:pt idx="178">
                  <c:v>0.49930069930069931</c:v>
                </c:pt>
                <c:pt idx="179">
                  <c:v>0.49930458970792768</c:v>
                </c:pt>
                <c:pt idx="180">
                  <c:v>0.49930843706777317</c:v>
                </c:pt>
                <c:pt idx="181">
                  <c:v>0.49931224209078406</c:v>
                </c:pt>
                <c:pt idx="182">
                  <c:v>0.4993160054719562</c:v>
                </c:pt>
                <c:pt idx="183">
                  <c:v>0.49931972789115647</c:v>
                </c:pt>
                <c:pt idx="184">
                  <c:v>0.49932341001353181</c:v>
                </c:pt>
                <c:pt idx="185">
                  <c:v>0.49932705248990578</c:v>
                </c:pt>
                <c:pt idx="186">
                  <c:v>0.49933065595716197</c:v>
                </c:pt>
                <c:pt idx="187">
                  <c:v>0.49933422103861519</c:v>
                </c:pt>
                <c:pt idx="188">
                  <c:v>0.49933774834437084</c:v>
                </c:pt>
                <c:pt idx="189">
                  <c:v>0.49934123847167328</c:v>
                </c:pt>
                <c:pt idx="190">
                  <c:v>0.49934469200524245</c:v>
                </c:pt>
                <c:pt idx="191">
                  <c:v>0.49934810951760106</c:v>
                </c:pt>
                <c:pt idx="192">
                  <c:v>0.4993514915693904</c:v>
                </c:pt>
                <c:pt idx="193">
                  <c:v>0.4993548387096774</c:v>
                </c:pt>
                <c:pt idx="194">
                  <c:v>0.49935815147625162</c:v>
                </c:pt>
                <c:pt idx="195">
                  <c:v>0.49936143039591313</c:v>
                </c:pt>
                <c:pt idx="196">
                  <c:v>0.4993646759847522</c:v>
                </c:pt>
                <c:pt idx="197">
                  <c:v>0.4993678887484197</c:v>
                </c:pt>
                <c:pt idx="198">
                  <c:v>0.49937106918238994</c:v>
                </c:pt>
                <c:pt idx="199">
                  <c:v>0.49937421777221525</c:v>
                </c:pt>
                <c:pt idx="200">
                  <c:v>0.49937733499377335</c:v>
                </c:pt>
                <c:pt idx="201">
                  <c:v>0.49938042131350679</c:v>
                </c:pt>
                <c:pt idx="202">
                  <c:v>0.499383477188656</c:v>
                </c:pt>
                <c:pt idx="203">
                  <c:v>0.49938650306748467</c:v>
                </c:pt>
                <c:pt idx="204">
                  <c:v>0.49938949938949939</c:v>
                </c:pt>
                <c:pt idx="205">
                  <c:v>0.49939246658566222</c:v>
                </c:pt>
                <c:pt idx="206">
                  <c:v>0.49939540507859737</c:v>
                </c:pt>
                <c:pt idx="207">
                  <c:v>0.49939831528279183</c:v>
                </c:pt>
                <c:pt idx="208">
                  <c:v>0.4994011976047904</c:v>
                </c:pt>
                <c:pt idx="209">
                  <c:v>0.49940405244338498</c:v>
                </c:pt>
                <c:pt idx="210">
                  <c:v>0.49940688018979834</c:v>
                </c:pt>
                <c:pt idx="211">
                  <c:v>0.49940968122786306</c:v>
                </c:pt>
                <c:pt idx="212">
                  <c:v>0.49941245593419509</c:v>
                </c:pt>
                <c:pt idx="213">
                  <c:v>0.49941520467836259</c:v>
                </c:pt>
                <c:pt idx="214">
                  <c:v>0.49941792782305006</c:v>
                </c:pt>
                <c:pt idx="215">
                  <c:v>0.49942062572421786</c:v>
                </c:pt>
                <c:pt idx="216">
                  <c:v>0.49942329873125718</c:v>
                </c:pt>
                <c:pt idx="217">
                  <c:v>0.49942594718714123</c:v>
                </c:pt>
                <c:pt idx="218">
                  <c:v>0.49942857142857144</c:v>
                </c:pt>
                <c:pt idx="219">
                  <c:v>0.49943117178612056</c:v>
                </c:pt>
                <c:pt idx="220">
                  <c:v>0.49943374858437145</c:v>
                </c:pt>
                <c:pt idx="221">
                  <c:v>0.49943630214205187</c:v>
                </c:pt>
                <c:pt idx="222">
                  <c:v>0.49943883277216611</c:v>
                </c:pt>
                <c:pt idx="223">
                  <c:v>0.49944134078212288</c:v>
                </c:pt>
                <c:pt idx="224">
                  <c:v>0.49944382647385982</c:v>
                </c:pt>
                <c:pt idx="225">
                  <c:v>0.49944629014396458</c:v>
                </c:pt>
                <c:pt idx="226">
                  <c:v>0.4994487320837927</c:v>
                </c:pt>
                <c:pt idx="227">
                  <c:v>0.49945115257958289</c:v>
                </c:pt>
                <c:pt idx="228">
                  <c:v>0.49945355191256829</c:v>
                </c:pt>
                <c:pt idx="229">
                  <c:v>0.49945593035908598</c:v>
                </c:pt>
                <c:pt idx="230">
                  <c:v>0.49945828819068255</c:v>
                </c:pt>
                <c:pt idx="231">
                  <c:v>0.4994606256742179</c:v>
                </c:pt>
                <c:pt idx="232">
                  <c:v>0.49946294307196565</c:v>
                </c:pt>
                <c:pt idx="233">
                  <c:v>0.49946524064171122</c:v>
                </c:pt>
                <c:pt idx="234">
                  <c:v>0.49946751863684768</c:v>
                </c:pt>
                <c:pt idx="235">
                  <c:v>0.49946977730646874</c:v>
                </c:pt>
                <c:pt idx="236">
                  <c:v>0.49947201689545934</c:v>
                </c:pt>
                <c:pt idx="237">
                  <c:v>0.49947423764458465</c:v>
                </c:pt>
                <c:pt idx="238">
                  <c:v>0.49947643979057593</c:v>
                </c:pt>
                <c:pt idx="239">
                  <c:v>0.49947862356621481</c:v>
                </c:pt>
                <c:pt idx="240">
                  <c:v>0.49948078920041539</c:v>
                </c:pt>
                <c:pt idx="241">
                  <c:v>0.49948293691830403</c:v>
                </c:pt>
                <c:pt idx="242">
                  <c:v>0.49948506694129763</c:v>
                </c:pt>
                <c:pt idx="243">
                  <c:v>0.49948717948717947</c:v>
                </c:pt>
                <c:pt idx="244">
                  <c:v>0.49948927477017363</c:v>
                </c:pt>
                <c:pt idx="245">
                  <c:v>0.49949135300101727</c:v>
                </c:pt>
                <c:pt idx="246">
                  <c:v>0.49949341438703143</c:v>
                </c:pt>
                <c:pt idx="247">
                  <c:v>0.49949545913218973</c:v>
                </c:pt>
                <c:pt idx="248">
                  <c:v>0.49949748743718592</c:v>
                </c:pt>
                <c:pt idx="249">
                  <c:v>0.49949949949949951</c:v>
                </c:pt>
                <c:pt idx="250">
                  <c:v>0.49950149551345963</c:v>
                </c:pt>
                <c:pt idx="251">
                  <c:v>0.49950347567030784</c:v>
                </c:pt>
                <c:pt idx="252">
                  <c:v>0.49950544015825915</c:v>
                </c:pt>
                <c:pt idx="253">
                  <c:v>0.4995073891625616</c:v>
                </c:pt>
                <c:pt idx="254">
                  <c:v>0.49950932286555444</c:v>
                </c:pt>
                <c:pt idx="255">
                  <c:v>0.49951124144672532</c:v>
                </c:pt>
                <c:pt idx="256">
                  <c:v>0.49951314508276534</c:v>
                </c:pt>
                <c:pt idx="257">
                  <c:v>0.49951503394762364</c:v>
                </c:pt>
                <c:pt idx="258">
                  <c:v>0.4995169082125604</c:v>
                </c:pt>
                <c:pt idx="259">
                  <c:v>0.49951876804619827</c:v>
                </c:pt>
                <c:pt idx="260">
                  <c:v>0.49952061361457334</c:v>
                </c:pt>
                <c:pt idx="261">
                  <c:v>0.49952244508118432</c:v>
                </c:pt>
                <c:pt idx="262">
                  <c:v>0.49952426260704091</c:v>
                </c:pt>
                <c:pt idx="263">
                  <c:v>0.4995260663507109</c:v>
                </c:pt>
                <c:pt idx="264">
                  <c:v>0.49952785646836639</c:v>
                </c:pt>
                <c:pt idx="265">
                  <c:v>0.49952963311382881</c:v>
                </c:pt>
                <c:pt idx="266">
                  <c:v>0.49953139643861294</c:v>
                </c:pt>
                <c:pt idx="267">
                  <c:v>0.49953314659197012</c:v>
                </c:pt>
                <c:pt idx="268">
                  <c:v>0.49953488372093025</c:v>
                </c:pt>
                <c:pt idx="269">
                  <c:v>0.49953660797034288</c:v>
                </c:pt>
                <c:pt idx="270">
                  <c:v>0.49953831948291783</c:v>
                </c:pt>
                <c:pt idx="271">
                  <c:v>0.49954001839926404</c:v>
                </c:pt>
                <c:pt idx="272">
                  <c:v>0.49954170485792848</c:v>
                </c:pt>
                <c:pt idx="273">
                  <c:v>0.49954337899543377</c:v>
                </c:pt>
                <c:pt idx="274">
                  <c:v>0.49954504094631486</c:v>
                </c:pt>
                <c:pt idx="275">
                  <c:v>0.49954669084315501</c:v>
                </c:pt>
                <c:pt idx="276">
                  <c:v>0.49954832881662148</c:v>
                </c:pt>
                <c:pt idx="277">
                  <c:v>0.49954995499549953</c:v>
                </c:pt>
                <c:pt idx="278">
                  <c:v>0.49955156950672647</c:v>
                </c:pt>
                <c:pt idx="279">
                  <c:v>0.49955317247542447</c:v>
                </c:pt>
                <c:pt idx="280">
                  <c:v>0.49955476402493321</c:v>
                </c:pt>
                <c:pt idx="281">
                  <c:v>0.49955634427684115</c:v>
                </c:pt>
                <c:pt idx="282">
                  <c:v>0.49955791335101679</c:v>
                </c:pt>
                <c:pt idx="283">
                  <c:v>0.49955947136563877</c:v>
                </c:pt>
                <c:pt idx="284">
                  <c:v>0.49956101843722561</c:v>
                </c:pt>
                <c:pt idx="285">
                  <c:v>0.49956255468066491</c:v>
                </c:pt>
                <c:pt idx="286">
                  <c:v>0.49956408020924148</c:v>
                </c:pt>
                <c:pt idx="287">
                  <c:v>0.49956559513466553</c:v>
                </c:pt>
                <c:pt idx="288">
                  <c:v>0.49956709956709955</c:v>
                </c:pt>
                <c:pt idx="289">
                  <c:v>0.49956859361518552</c:v>
                </c:pt>
                <c:pt idx="290">
                  <c:v>0.49957007738607051</c:v>
                </c:pt>
                <c:pt idx="291">
                  <c:v>0.49957155098543271</c:v>
                </c:pt>
                <c:pt idx="292">
                  <c:v>0.49957301451750641</c:v>
                </c:pt>
                <c:pt idx="293">
                  <c:v>0.49957446808510636</c:v>
                </c:pt>
                <c:pt idx="294">
                  <c:v>0.49957591178965227</c:v>
                </c:pt>
                <c:pt idx="295">
                  <c:v>0.49957734573119189</c:v>
                </c:pt>
                <c:pt idx="296">
                  <c:v>0.4995787700084246</c:v>
                </c:pt>
                <c:pt idx="297">
                  <c:v>0.49958018471872379</c:v>
                </c:pt>
                <c:pt idx="298">
                  <c:v>0.49958158995815899</c:v>
                </c:pt>
                <c:pt idx="299">
                  <c:v>0.49958298582151794</c:v>
                </c:pt>
                <c:pt idx="300">
                  <c:v>0.4995843724023275</c:v>
                </c:pt>
                <c:pt idx="301">
                  <c:v>0.4995857497928749</c:v>
                </c:pt>
                <c:pt idx="302">
                  <c:v>0.4995871180842279</c:v>
                </c:pt>
                <c:pt idx="303">
                  <c:v>0.49958847736625517</c:v>
                </c:pt>
                <c:pt idx="304">
                  <c:v>0.4995898277276456</c:v>
                </c:pt>
                <c:pt idx="305">
                  <c:v>0.49959116925592806</c:v>
                </c:pt>
                <c:pt idx="306">
                  <c:v>0.49959250203748984</c:v>
                </c:pt>
                <c:pt idx="307">
                  <c:v>0.49959382615759546</c:v>
                </c:pt>
                <c:pt idx="308">
                  <c:v>0.49959514170040487</c:v>
                </c:pt>
                <c:pt idx="309">
                  <c:v>0.49959644874899112</c:v>
                </c:pt>
                <c:pt idx="310">
                  <c:v>0.499597747385358</c:v>
                </c:pt>
                <c:pt idx="311">
                  <c:v>0.4995990376904571</c:v>
                </c:pt>
                <c:pt idx="312">
                  <c:v>0.49960031974420466</c:v>
                </c:pt>
                <c:pt idx="313">
                  <c:v>0.499601593625498</c:v>
                </c:pt>
                <c:pt idx="314">
                  <c:v>0.49960285941223193</c:v>
                </c:pt>
                <c:pt idx="315">
                  <c:v>0.49960411718131431</c:v>
                </c:pt>
                <c:pt idx="316">
                  <c:v>0.49960536700868191</c:v>
                </c:pt>
                <c:pt idx="317">
                  <c:v>0.49960660896931552</c:v>
                </c:pt>
                <c:pt idx="318">
                  <c:v>0.49960784313725493</c:v>
                </c:pt>
                <c:pt idx="319">
                  <c:v>0.49960906958561374</c:v>
                </c:pt>
                <c:pt idx="320">
                  <c:v>0.49961028838659394</c:v>
                </c:pt>
                <c:pt idx="321">
                  <c:v>0.49961149961149959</c:v>
                </c:pt>
                <c:pt idx="322">
                  <c:v>0.49961270333075136</c:v>
                </c:pt>
                <c:pt idx="323">
                  <c:v>0.49961389961389963</c:v>
                </c:pt>
                <c:pt idx="324">
                  <c:v>0.49961508852963821</c:v>
                </c:pt>
                <c:pt idx="325">
                  <c:v>0.49961627014581733</c:v>
                </c:pt>
                <c:pt idx="326">
                  <c:v>0.49961744452945678</c:v>
                </c:pt>
                <c:pt idx="327">
                  <c:v>0.4996186117467582</c:v>
                </c:pt>
                <c:pt idx="328">
                  <c:v>0.49961977186311785</c:v>
                </c:pt>
                <c:pt idx="329">
                  <c:v>0.49962092494313876</c:v>
                </c:pt>
                <c:pt idx="330">
                  <c:v>0.49962207105064249</c:v>
                </c:pt>
                <c:pt idx="331">
                  <c:v>0.49962321024868123</c:v>
                </c:pt>
                <c:pt idx="332">
                  <c:v>0.49962434259954919</c:v>
                </c:pt>
                <c:pt idx="333">
                  <c:v>0.49962546816479403</c:v>
                </c:pt>
                <c:pt idx="334">
                  <c:v>0.49962658700522777</c:v>
                </c:pt>
                <c:pt idx="335">
                  <c:v>0.49962769918093819</c:v>
                </c:pt>
                <c:pt idx="336">
                  <c:v>0.49962880475129917</c:v>
                </c:pt>
                <c:pt idx="337">
                  <c:v>0.49962990377498151</c:v>
                </c:pt>
                <c:pt idx="338">
                  <c:v>0.4996309963099631</c:v>
                </c:pt>
                <c:pt idx="339">
                  <c:v>0.49963208241353935</c:v>
                </c:pt>
                <c:pt idx="340">
                  <c:v>0.49963316214233311</c:v>
                </c:pt>
                <c:pt idx="341">
                  <c:v>0.4996342355523043</c:v>
                </c:pt>
                <c:pt idx="342">
                  <c:v>0.49963530269876005</c:v>
                </c:pt>
                <c:pt idx="343">
                  <c:v>0.49963636363636366</c:v>
                </c:pt>
                <c:pt idx="344">
                  <c:v>0.49963741841914433</c:v>
                </c:pt>
                <c:pt idx="345">
                  <c:v>0.49963846710050613</c:v>
                </c:pt>
                <c:pt idx="346">
                  <c:v>0.49963950973323717</c:v>
                </c:pt>
                <c:pt idx="347">
                  <c:v>0.49964054636951832</c:v>
                </c:pt>
                <c:pt idx="348">
                  <c:v>0.49964157706093187</c:v>
                </c:pt>
                <c:pt idx="349">
                  <c:v>0.49964260185847031</c:v>
                </c:pt>
                <c:pt idx="350">
                  <c:v>0.49964362081254454</c:v>
                </c:pt>
                <c:pt idx="351">
                  <c:v>0.49964463397299219</c:v>
                </c:pt>
                <c:pt idx="352">
                  <c:v>0.49964564138908574</c:v>
                </c:pt>
                <c:pt idx="353">
                  <c:v>0.49964664310954066</c:v>
                </c:pt>
                <c:pt idx="354">
                  <c:v>0.49964763918252292</c:v>
                </c:pt>
                <c:pt idx="355">
                  <c:v>0.49964862965565704</c:v>
                </c:pt>
                <c:pt idx="356">
                  <c:v>0.49964961457603363</c:v>
                </c:pt>
                <c:pt idx="357">
                  <c:v>0.49965059399021661</c:v>
                </c:pt>
                <c:pt idx="358">
                  <c:v>0.49965156794425086</c:v>
                </c:pt>
                <c:pt idx="359">
                  <c:v>0.4996525364836692</c:v>
                </c:pt>
                <c:pt idx="360">
                  <c:v>0.49965349965349964</c:v>
                </c:pt>
                <c:pt idx="361">
                  <c:v>0.49965445749827231</c:v>
                </c:pt>
                <c:pt idx="362">
                  <c:v>0.49965541006202618</c:v>
                </c:pt>
                <c:pt idx="363">
                  <c:v>0.49965635738831615</c:v>
                </c:pt>
                <c:pt idx="364">
                  <c:v>0.49965729952021931</c:v>
                </c:pt>
                <c:pt idx="365">
                  <c:v>0.49965823650034175</c:v>
                </c:pt>
                <c:pt idx="366">
                  <c:v>0.4996591683708248</c:v>
                </c:pt>
                <c:pt idx="367">
                  <c:v>0.49966009517335147</c:v>
                </c:pt>
                <c:pt idx="368">
                  <c:v>0.49966101694915255</c:v>
                </c:pt>
                <c:pt idx="369">
                  <c:v>0.49966193373901285</c:v>
                </c:pt>
                <c:pt idx="370">
                  <c:v>0.49966284558327712</c:v>
                </c:pt>
                <c:pt idx="371">
                  <c:v>0.49966375252185607</c:v>
                </c:pt>
                <c:pt idx="372">
                  <c:v>0.49966465459423204</c:v>
                </c:pt>
                <c:pt idx="373">
                  <c:v>0.49966555183946487</c:v>
                </c:pt>
                <c:pt idx="374">
                  <c:v>0.49966644429619744</c:v>
                </c:pt>
                <c:pt idx="375">
                  <c:v>0.49966733200266134</c:v>
                </c:pt>
                <c:pt idx="376">
                  <c:v>0.49966821499668213</c:v>
                </c:pt>
                <c:pt idx="377">
                  <c:v>0.49966909331568499</c:v>
                </c:pt>
                <c:pt idx="378">
                  <c:v>0.49966996699669969</c:v>
                </c:pt>
                <c:pt idx="379">
                  <c:v>0.49967083607636603</c:v>
                </c:pt>
                <c:pt idx="380">
                  <c:v>0.49967170059093896</c:v>
                </c:pt>
                <c:pt idx="381">
                  <c:v>0.49967256057629339</c:v>
                </c:pt>
                <c:pt idx="382">
                  <c:v>0.49967341606792948</c:v>
                </c:pt>
                <c:pt idx="383">
                  <c:v>0.49967426710097718</c:v>
                </c:pt>
                <c:pt idx="384">
                  <c:v>0.4996751137102014</c:v>
                </c:pt>
                <c:pt idx="385">
                  <c:v>0.49967595593000647</c:v>
                </c:pt>
                <c:pt idx="386">
                  <c:v>0.49967679379444085</c:v>
                </c:pt>
                <c:pt idx="387">
                  <c:v>0.49967762733720178</c:v>
                </c:pt>
                <c:pt idx="388">
                  <c:v>0.4996784565916399</c:v>
                </c:pt>
                <c:pt idx="389">
                  <c:v>0.4996792815907633</c:v>
                </c:pt>
                <c:pt idx="390">
                  <c:v>0.49968010236724247</c:v>
                </c:pt>
                <c:pt idx="391">
                  <c:v>0.49968091895341415</c:v>
                </c:pt>
                <c:pt idx="392">
                  <c:v>0.4996817313812858</c:v>
                </c:pt>
                <c:pt idx="393">
                  <c:v>0.49968253968253967</c:v>
                </c:pt>
                <c:pt idx="394">
                  <c:v>0.49968334388853702</c:v>
                </c:pt>
                <c:pt idx="395">
                  <c:v>0.49968414403032219</c:v>
                </c:pt>
                <c:pt idx="396">
                  <c:v>0.49968494013862635</c:v>
                </c:pt>
                <c:pt idx="397">
                  <c:v>0.49968573224387181</c:v>
                </c:pt>
                <c:pt idx="398">
                  <c:v>0.49968652037617556</c:v>
                </c:pt>
                <c:pt idx="399">
                  <c:v>0.49968730456535332</c:v>
                </c:pt>
                <c:pt idx="400">
                  <c:v>0.49968808484092325</c:v>
                </c:pt>
                <c:pt idx="401">
                  <c:v>0.49968886123210954</c:v>
                </c:pt>
                <c:pt idx="402">
                  <c:v>0.49968963376784603</c:v>
                </c:pt>
                <c:pt idx="403">
                  <c:v>0.4996904024767802</c:v>
                </c:pt>
                <c:pt idx="404">
                  <c:v>0.49969116738727609</c:v>
                </c:pt>
                <c:pt idx="405">
                  <c:v>0.49969192852741834</c:v>
                </c:pt>
                <c:pt idx="406">
                  <c:v>0.49969268592501537</c:v>
                </c:pt>
                <c:pt idx="407">
                  <c:v>0.49969343960760271</c:v>
                </c:pt>
                <c:pt idx="408">
                  <c:v>0.49969418960244649</c:v>
                </c:pt>
                <c:pt idx="409">
                  <c:v>0.49969493593654668</c:v>
                </c:pt>
                <c:pt idx="410">
                  <c:v>0.49969567863664027</c:v>
                </c:pt>
                <c:pt idx="411">
                  <c:v>0.49969641772920459</c:v>
                </c:pt>
                <c:pt idx="412">
                  <c:v>0.49969715324046032</c:v>
                </c:pt>
                <c:pt idx="413">
                  <c:v>0.49969788519637465</c:v>
                </c:pt>
                <c:pt idx="414">
                  <c:v>0.49969861362266427</c:v>
                </c:pt>
                <c:pt idx="415">
                  <c:v>0.49969933854479853</c:v>
                </c:pt>
                <c:pt idx="416">
                  <c:v>0.49970005998800238</c:v>
                </c:pt>
                <c:pt idx="417">
                  <c:v>0.49970077797725915</c:v>
                </c:pt>
                <c:pt idx="418">
                  <c:v>0.49970149253731344</c:v>
                </c:pt>
                <c:pt idx="419">
                  <c:v>0.49970220369267421</c:v>
                </c:pt>
                <c:pt idx="420">
                  <c:v>0.49970291146761736</c:v>
                </c:pt>
                <c:pt idx="421">
                  <c:v>0.4997036158861885</c:v>
                </c:pt>
                <c:pt idx="422">
                  <c:v>0.4997043169722058</c:v>
                </c:pt>
                <c:pt idx="423">
                  <c:v>0.49970501474926254</c:v>
                </c:pt>
                <c:pt idx="424">
                  <c:v>0.49970570924072982</c:v>
                </c:pt>
                <c:pt idx="425">
                  <c:v>0.49970640046975923</c:v>
                </c:pt>
                <c:pt idx="426">
                  <c:v>0.4997070884592853</c:v>
                </c:pt>
                <c:pt idx="427">
                  <c:v>0.49970777323202803</c:v>
                </c:pt>
                <c:pt idx="428">
                  <c:v>0.49970845481049564</c:v>
                </c:pt>
                <c:pt idx="429">
                  <c:v>0.49970913321698662</c:v>
                </c:pt>
                <c:pt idx="430">
                  <c:v>0.49970980847359259</c:v>
                </c:pt>
                <c:pt idx="431">
                  <c:v>0.49971048060220036</c:v>
                </c:pt>
                <c:pt idx="432">
                  <c:v>0.49971114962449453</c:v>
                </c:pt>
                <c:pt idx="433">
                  <c:v>0.49971181556195965</c:v>
                </c:pt>
                <c:pt idx="434">
                  <c:v>0.49971247843588268</c:v>
                </c:pt>
                <c:pt idx="435">
                  <c:v>0.49971313826735514</c:v>
                </c:pt>
                <c:pt idx="436">
                  <c:v>0.49971379507727531</c:v>
                </c:pt>
                <c:pt idx="437">
                  <c:v>0.49971444888635064</c:v>
                </c:pt>
                <c:pt idx="438">
                  <c:v>0.4997150997150997</c:v>
                </c:pt>
                <c:pt idx="439">
                  <c:v>0.49971574758385445</c:v>
                </c:pt>
                <c:pt idx="440">
                  <c:v>0.49971639251276234</c:v>
                </c:pt>
                <c:pt idx="441">
                  <c:v>0.49971703452178834</c:v>
                </c:pt>
                <c:pt idx="442">
                  <c:v>0.49971767363071712</c:v>
                </c:pt>
                <c:pt idx="443">
                  <c:v>0.49971830985915494</c:v>
                </c:pt>
                <c:pt idx="444">
                  <c:v>0.49971894322653176</c:v>
                </c:pt>
                <c:pt idx="445">
                  <c:v>0.49971957375210319</c:v>
                </c:pt>
                <c:pt idx="446">
                  <c:v>0.49972020145495244</c:v>
                </c:pt>
                <c:pt idx="447">
                  <c:v>0.49972082635399218</c:v>
                </c:pt>
                <c:pt idx="448">
                  <c:v>0.49972144846796657</c:v>
                </c:pt>
                <c:pt idx="449">
                  <c:v>0.49972206781545303</c:v>
                </c:pt>
                <c:pt idx="450">
                  <c:v>0.49972268441486412</c:v>
                </c:pt>
                <c:pt idx="451">
                  <c:v>0.49972329828444939</c:v>
                </c:pt>
                <c:pt idx="452">
                  <c:v>0.49972390944229705</c:v>
                </c:pt>
                <c:pt idx="453">
                  <c:v>0.4997245179063361</c:v>
                </c:pt>
                <c:pt idx="454">
                  <c:v>0.49972512369433753</c:v>
                </c:pt>
                <c:pt idx="455">
                  <c:v>0.49972572682391664</c:v>
                </c:pt>
                <c:pt idx="456">
                  <c:v>0.49972632731253419</c:v>
                </c:pt>
                <c:pt idx="457">
                  <c:v>0.49972692517749862</c:v>
                </c:pt>
                <c:pt idx="458">
                  <c:v>0.4997275204359673</c:v>
                </c:pt>
                <c:pt idx="459">
                  <c:v>0.49972811310494836</c:v>
                </c:pt>
                <c:pt idx="460">
                  <c:v>0.49972870320130225</c:v>
                </c:pt>
                <c:pt idx="461">
                  <c:v>0.49972929074174338</c:v>
                </c:pt>
                <c:pt idx="462">
                  <c:v>0.49972987574284172</c:v>
                </c:pt>
                <c:pt idx="463">
                  <c:v>0.49973045822102424</c:v>
                </c:pt>
                <c:pt idx="464">
                  <c:v>0.49973103819257664</c:v>
                </c:pt>
                <c:pt idx="465">
                  <c:v>0.49973161567364466</c:v>
                </c:pt>
                <c:pt idx="466">
                  <c:v>0.49973219068023567</c:v>
                </c:pt>
                <c:pt idx="467">
                  <c:v>0.49973276322822019</c:v>
                </c:pt>
                <c:pt idx="468">
                  <c:v>0.49973333333333331</c:v>
                </c:pt>
                <c:pt idx="469">
                  <c:v>0.49973390101117615</c:v>
                </c:pt>
                <c:pt idx="470">
                  <c:v>0.49973446627721718</c:v>
                </c:pt>
                <c:pt idx="471">
                  <c:v>0.49973502914679385</c:v>
                </c:pt>
                <c:pt idx="472">
                  <c:v>0.49973558963511372</c:v>
                </c:pt>
                <c:pt idx="473">
                  <c:v>0.49973614775725594</c:v>
                </c:pt>
                <c:pt idx="474">
                  <c:v>0.49973670352817273</c:v>
                </c:pt>
                <c:pt idx="475">
                  <c:v>0.4997372569626905</c:v>
                </c:pt>
                <c:pt idx="476">
                  <c:v>0.49973780807551127</c:v>
                </c:pt>
                <c:pt idx="477">
                  <c:v>0.49973835688121404</c:v>
                </c:pt>
                <c:pt idx="478">
                  <c:v>0.49973890339425586</c:v>
                </c:pt>
                <c:pt idx="479">
                  <c:v>0.49973944762897343</c:v>
                </c:pt>
                <c:pt idx="480">
                  <c:v>0.49973998959958399</c:v>
                </c:pt>
                <c:pt idx="481">
                  <c:v>0.49974052932018681</c:v>
                </c:pt>
                <c:pt idx="482">
                  <c:v>0.49974106680476438</c:v>
                </c:pt>
                <c:pt idx="483">
                  <c:v>0.49974160206718349</c:v>
                </c:pt>
                <c:pt idx="484">
                  <c:v>0.49974213512119647</c:v>
                </c:pt>
                <c:pt idx="485">
                  <c:v>0.49974266598044259</c:v>
                </c:pt>
                <c:pt idx="486">
                  <c:v>0.49974319465844891</c:v>
                </c:pt>
                <c:pt idx="487">
                  <c:v>0.49974372116863147</c:v>
                </c:pt>
                <c:pt idx="488">
                  <c:v>0.49974424552429669</c:v>
                </c:pt>
                <c:pt idx="489">
                  <c:v>0.49974476773864218</c:v>
                </c:pt>
                <c:pt idx="490">
                  <c:v>0.49974528782475802</c:v>
                </c:pt>
                <c:pt idx="491">
                  <c:v>0.49974580579562788</c:v>
                </c:pt>
                <c:pt idx="492">
                  <c:v>0.49974632166412986</c:v>
                </c:pt>
                <c:pt idx="493">
                  <c:v>0.499746835443038</c:v>
                </c:pt>
                <c:pt idx="494">
                  <c:v>0.49974734714502272</c:v>
                </c:pt>
                <c:pt idx="495">
                  <c:v>0.49974785678265254</c:v>
                </c:pt>
                <c:pt idx="496">
                  <c:v>0.49974836436839454</c:v>
                </c:pt>
                <c:pt idx="497">
                  <c:v>0.49974886991461576</c:v>
                </c:pt>
                <c:pt idx="498">
                  <c:v>0.49974937343358394</c:v>
                </c:pt>
                <c:pt idx="499">
                  <c:v>0.49974987493746875</c:v>
                </c:pt>
                <c:pt idx="500">
                  <c:v>0.49975037443834247</c:v>
                </c:pt>
                <c:pt idx="501">
                  <c:v>0.49975087194818135</c:v>
                </c:pt>
                <c:pt idx="502">
                  <c:v>0.49975136747886623</c:v>
                </c:pt>
                <c:pt idx="503">
                  <c:v>0.49975186104218361</c:v>
                </c:pt>
                <c:pt idx="504">
                  <c:v>0.49975235264982665</c:v>
                </c:pt>
                <c:pt idx="505">
                  <c:v>0.49975284231339595</c:v>
                </c:pt>
                <c:pt idx="506">
                  <c:v>0.49975333004440059</c:v>
                </c:pt>
                <c:pt idx="507">
                  <c:v>0.49975381585425899</c:v>
                </c:pt>
                <c:pt idx="508">
                  <c:v>0.49975429975429975</c:v>
                </c:pt>
                <c:pt idx="509">
                  <c:v>0.49975478175576266</c:v>
                </c:pt>
                <c:pt idx="510">
                  <c:v>0.49975526186979929</c:v>
                </c:pt>
                <c:pt idx="511">
                  <c:v>0.49975574010747437</c:v>
                </c:pt>
                <c:pt idx="512">
                  <c:v>0.49975621647976598</c:v>
                </c:pt>
                <c:pt idx="513">
                  <c:v>0.49975669099756692</c:v>
                </c:pt>
                <c:pt idx="514">
                  <c:v>0.49975716367168527</c:v>
                </c:pt>
                <c:pt idx="515">
                  <c:v>0.49975763451284538</c:v>
                </c:pt>
                <c:pt idx="516">
                  <c:v>0.49975810353168842</c:v>
                </c:pt>
                <c:pt idx="517">
                  <c:v>0.49975857073877356</c:v>
                </c:pt>
                <c:pt idx="518">
                  <c:v>0.49975903614457834</c:v>
                </c:pt>
                <c:pt idx="519">
                  <c:v>0.49975949975949974</c:v>
                </c:pt>
                <c:pt idx="520">
                  <c:v>0.499759961593855</c:v>
                </c:pt>
                <c:pt idx="521">
                  <c:v>0.49976042165788215</c:v>
                </c:pt>
                <c:pt idx="522">
                  <c:v>0.49976087996174079</c:v>
                </c:pt>
                <c:pt idx="523">
                  <c:v>0.49976133651551313</c:v>
                </c:pt>
                <c:pt idx="524">
                  <c:v>0.4997617913292044</c:v>
                </c:pt>
                <c:pt idx="525">
                  <c:v>0.49976224441274369</c:v>
                </c:pt>
                <c:pt idx="526">
                  <c:v>0.49976269577598481</c:v>
                </c:pt>
                <c:pt idx="527">
                  <c:v>0.49976314542870676</c:v>
                </c:pt>
                <c:pt idx="528">
                  <c:v>0.49976359338061466</c:v>
                </c:pt>
                <c:pt idx="529">
                  <c:v>0.49976403964134025</c:v>
                </c:pt>
                <c:pt idx="530">
                  <c:v>0.49976448422044278</c:v>
                </c:pt>
                <c:pt idx="531">
                  <c:v>0.4997649271274095</c:v>
                </c:pt>
                <c:pt idx="532">
                  <c:v>0.49976536837165653</c:v>
                </c:pt>
                <c:pt idx="533">
                  <c:v>0.49976580796252928</c:v>
                </c:pt>
                <c:pt idx="534">
                  <c:v>0.49976624590930341</c:v>
                </c:pt>
                <c:pt idx="535">
                  <c:v>0.49976668222118525</c:v>
                </c:pt>
                <c:pt idx="536">
                  <c:v>0.49976711690731251</c:v>
                </c:pt>
                <c:pt idx="537">
                  <c:v>0.49976754997675499</c:v>
                </c:pt>
                <c:pt idx="538">
                  <c:v>0.49976798143851509</c:v>
                </c:pt>
                <c:pt idx="539">
                  <c:v>0.49976841130152849</c:v>
                </c:pt>
                <c:pt idx="540">
                  <c:v>0.49976883957466484</c:v>
                </c:pt>
                <c:pt idx="541">
                  <c:v>0.49976926626672818</c:v>
                </c:pt>
                <c:pt idx="542">
                  <c:v>0.49976969138645783</c:v>
                </c:pt>
                <c:pt idx="543">
                  <c:v>0.49977011494252871</c:v>
                </c:pt>
                <c:pt idx="544">
                  <c:v>0.49977053694355211</c:v>
                </c:pt>
                <c:pt idx="545">
                  <c:v>0.49977095739807603</c:v>
                </c:pt>
                <c:pt idx="546">
                  <c:v>0.49977137631458618</c:v>
                </c:pt>
                <c:pt idx="547">
                  <c:v>0.49977179370150615</c:v>
                </c:pt>
                <c:pt idx="548">
                  <c:v>0.4997722095671982</c:v>
                </c:pt>
                <c:pt idx="549">
                  <c:v>0.49977262391996363</c:v>
                </c:pt>
                <c:pt idx="550">
                  <c:v>0.49977303676804358</c:v>
                </c:pt>
                <c:pt idx="551">
                  <c:v>0.49977344811961938</c:v>
                </c:pt>
                <c:pt idx="552">
                  <c:v>0.49977385798281321</c:v>
                </c:pt>
                <c:pt idx="553">
                  <c:v>0.4997742663656885</c:v>
                </c:pt>
                <c:pt idx="554">
                  <c:v>0.49977467327625058</c:v>
                </c:pt>
                <c:pt idx="555">
                  <c:v>0.49977507872244714</c:v>
                </c:pt>
                <c:pt idx="556">
                  <c:v>0.49977548271216882</c:v>
                </c:pt>
                <c:pt idx="557">
                  <c:v>0.49977588525324967</c:v>
                </c:pt>
                <c:pt idx="558">
                  <c:v>0.49977628635346755</c:v>
                </c:pt>
                <c:pt idx="559">
                  <c:v>0.49977668602054487</c:v>
                </c:pt>
                <c:pt idx="560">
                  <c:v>0.4997770842621489</c:v>
                </c:pt>
                <c:pt idx="561">
                  <c:v>0.49977748108589232</c:v>
                </c:pt>
                <c:pt idx="562">
                  <c:v>0.49977787649933364</c:v>
                </c:pt>
                <c:pt idx="563">
                  <c:v>0.49977827050997781</c:v>
                </c:pt>
                <c:pt idx="564">
                  <c:v>0.49977866312527669</c:v>
                </c:pt>
                <c:pt idx="565">
                  <c:v>0.49977905435262926</c:v>
                </c:pt>
                <c:pt idx="566">
                  <c:v>0.49977944419938242</c:v>
                </c:pt>
                <c:pt idx="567">
                  <c:v>0.49977983267283133</c:v>
                </c:pt>
                <c:pt idx="568">
                  <c:v>0.4997802197802198</c:v>
                </c:pt>
                <c:pt idx="569">
                  <c:v>0.49978060552874065</c:v>
                </c:pt>
                <c:pt idx="570">
                  <c:v>0.4997809899255366</c:v>
                </c:pt>
                <c:pt idx="571">
                  <c:v>0.49978137297770003</c:v>
                </c:pt>
                <c:pt idx="572">
                  <c:v>0.49978175469227409</c:v>
                </c:pt>
                <c:pt idx="573">
                  <c:v>0.49978213507625274</c:v>
                </c:pt>
                <c:pt idx="574">
                  <c:v>0.49978251413658115</c:v>
                </c:pt>
                <c:pt idx="575">
                  <c:v>0.49978289188015634</c:v>
                </c:pt>
                <c:pt idx="576">
                  <c:v>0.49978326831382747</c:v>
                </c:pt>
                <c:pt idx="577">
                  <c:v>0.49978364344439635</c:v>
                </c:pt>
                <c:pt idx="578">
                  <c:v>0.49978401727861771</c:v>
                </c:pt>
                <c:pt idx="579">
                  <c:v>0.49978438982319967</c:v>
                </c:pt>
                <c:pt idx="580">
                  <c:v>0.49978476108480413</c:v>
                </c:pt>
                <c:pt idx="581">
                  <c:v>0.49978513107004729</c:v>
                </c:pt>
                <c:pt idx="582">
                  <c:v>0.4997854997854998</c:v>
                </c:pt>
                <c:pt idx="583">
                  <c:v>0.49978586723768736</c:v>
                </c:pt>
                <c:pt idx="584">
                  <c:v>0.49978623343309109</c:v>
                </c:pt>
                <c:pt idx="585">
                  <c:v>0.49978659837814765</c:v>
                </c:pt>
                <c:pt idx="586">
                  <c:v>0.49978696207925011</c:v>
                </c:pt>
                <c:pt idx="587">
                  <c:v>0.49978732454274777</c:v>
                </c:pt>
                <c:pt idx="588">
                  <c:v>0.49978768577494692</c:v>
                </c:pt>
                <c:pt idx="589">
                  <c:v>0.49978804578211106</c:v>
                </c:pt>
                <c:pt idx="590">
                  <c:v>0.49978840457046125</c:v>
                </c:pt>
                <c:pt idx="591">
                  <c:v>0.49978876214617657</c:v>
                </c:pt>
                <c:pt idx="592">
                  <c:v>0.49978911851539437</c:v>
                </c:pt>
                <c:pt idx="593">
                  <c:v>0.49978947368421051</c:v>
                </c:pt>
                <c:pt idx="594">
                  <c:v>0.49978982765868013</c:v>
                </c:pt>
                <c:pt idx="595">
                  <c:v>0.49979018044481743</c:v>
                </c:pt>
                <c:pt idx="596">
                  <c:v>0.49979053204859658</c:v>
                </c:pt>
                <c:pt idx="597">
                  <c:v>0.49979088247595149</c:v>
                </c:pt>
                <c:pt idx="598">
                  <c:v>0.49979123173277662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4B-42A4-962A-95259D98BD07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Sheet5!$AE$4:$AE$602</c:f>
              <c:numCache>
                <c:formatCode>0.0000000</c:formatCode>
                <c:ptCount val="599"/>
                <c:pt idx="0">
                  <c:v>0.66666666666666663</c:v>
                </c:pt>
                <c:pt idx="1">
                  <c:v>0.5714285714285714</c:v>
                </c:pt>
                <c:pt idx="2">
                  <c:v>0.54545454545454541</c:v>
                </c:pt>
                <c:pt idx="3">
                  <c:v>0.53333333333333333</c:v>
                </c:pt>
                <c:pt idx="4">
                  <c:v>0.52631578947368418</c:v>
                </c:pt>
                <c:pt idx="5">
                  <c:v>0.52173913043478259</c:v>
                </c:pt>
                <c:pt idx="6">
                  <c:v>0.51851851851851849</c:v>
                </c:pt>
                <c:pt idx="7">
                  <c:v>0.5161290322580645</c:v>
                </c:pt>
                <c:pt idx="8">
                  <c:v>0.51428571428571423</c:v>
                </c:pt>
                <c:pt idx="9">
                  <c:v>0.51282051282051277</c:v>
                </c:pt>
                <c:pt idx="10">
                  <c:v>0.51162790697674421</c:v>
                </c:pt>
                <c:pt idx="11">
                  <c:v>0.51063829787234039</c:v>
                </c:pt>
                <c:pt idx="12">
                  <c:v>0.50980392156862742</c:v>
                </c:pt>
                <c:pt idx="13">
                  <c:v>0.50909090909090904</c:v>
                </c:pt>
                <c:pt idx="14">
                  <c:v>0.50847457627118642</c:v>
                </c:pt>
                <c:pt idx="15">
                  <c:v>0.50793650793650791</c:v>
                </c:pt>
                <c:pt idx="16">
                  <c:v>0.5074626865671642</c:v>
                </c:pt>
                <c:pt idx="17">
                  <c:v>0.50704225352112675</c:v>
                </c:pt>
                <c:pt idx="18">
                  <c:v>0.50666666666666671</c:v>
                </c:pt>
                <c:pt idx="19">
                  <c:v>0.50632911392405067</c:v>
                </c:pt>
                <c:pt idx="20">
                  <c:v>0.50602409638554213</c:v>
                </c:pt>
                <c:pt idx="21">
                  <c:v>0.50574712643678166</c:v>
                </c:pt>
                <c:pt idx="22">
                  <c:v>0.50549450549450547</c:v>
                </c:pt>
                <c:pt idx="23">
                  <c:v>0.50526315789473686</c:v>
                </c:pt>
                <c:pt idx="24">
                  <c:v>0.50505050505050508</c:v>
                </c:pt>
                <c:pt idx="25">
                  <c:v>0.50485436893203883</c:v>
                </c:pt>
                <c:pt idx="26">
                  <c:v>0.50467289719626163</c:v>
                </c:pt>
                <c:pt idx="27">
                  <c:v>0.50450450450450446</c:v>
                </c:pt>
                <c:pt idx="28">
                  <c:v>0.5043478260869565</c:v>
                </c:pt>
                <c:pt idx="29">
                  <c:v>0.50420168067226889</c:v>
                </c:pt>
                <c:pt idx="30">
                  <c:v>0.50406504065040647</c:v>
                </c:pt>
                <c:pt idx="31">
                  <c:v>0.50393700787401574</c:v>
                </c:pt>
                <c:pt idx="32">
                  <c:v>0.50381679389312972</c:v>
                </c:pt>
                <c:pt idx="33">
                  <c:v>0.50370370370370365</c:v>
                </c:pt>
                <c:pt idx="34">
                  <c:v>0.50359712230215825</c:v>
                </c:pt>
                <c:pt idx="35">
                  <c:v>0.50349650349650354</c:v>
                </c:pt>
                <c:pt idx="36">
                  <c:v>0.50340136054421769</c:v>
                </c:pt>
                <c:pt idx="37">
                  <c:v>0.50331125827814571</c:v>
                </c:pt>
                <c:pt idx="38">
                  <c:v>0.50322580645161286</c:v>
                </c:pt>
                <c:pt idx="39">
                  <c:v>0.50314465408805031</c:v>
                </c:pt>
                <c:pt idx="40">
                  <c:v>0.50306748466257667</c:v>
                </c:pt>
                <c:pt idx="41">
                  <c:v>0.50299401197604787</c:v>
                </c:pt>
                <c:pt idx="42">
                  <c:v>0.50292397660818711</c:v>
                </c:pt>
                <c:pt idx="43">
                  <c:v>0.50285714285714289</c:v>
                </c:pt>
                <c:pt idx="44">
                  <c:v>0.5027932960893855</c:v>
                </c:pt>
                <c:pt idx="45">
                  <c:v>0.50273224043715847</c:v>
                </c:pt>
                <c:pt idx="46">
                  <c:v>0.50267379679144386</c:v>
                </c:pt>
                <c:pt idx="47">
                  <c:v>0.50261780104712039</c:v>
                </c:pt>
                <c:pt idx="48">
                  <c:v>0.50256410256410255</c:v>
                </c:pt>
                <c:pt idx="49">
                  <c:v>0.50251256281407031</c:v>
                </c:pt>
                <c:pt idx="50">
                  <c:v>0.50246305418719217</c:v>
                </c:pt>
                <c:pt idx="51">
                  <c:v>0.50241545893719808</c:v>
                </c:pt>
                <c:pt idx="52">
                  <c:v>0.50236966824644547</c:v>
                </c:pt>
                <c:pt idx="53">
                  <c:v>0.50232558139534889</c:v>
                </c:pt>
                <c:pt idx="54">
                  <c:v>0.50228310502283102</c:v>
                </c:pt>
                <c:pt idx="55">
                  <c:v>0.50224215246636772</c:v>
                </c:pt>
                <c:pt idx="56">
                  <c:v>0.50220264317180618</c:v>
                </c:pt>
                <c:pt idx="57">
                  <c:v>0.50216450216450215</c:v>
                </c:pt>
                <c:pt idx="58">
                  <c:v>0.50212765957446803</c:v>
                </c:pt>
                <c:pt idx="59">
                  <c:v>0.502092050209205</c:v>
                </c:pt>
                <c:pt idx="60">
                  <c:v>0.50205761316872433</c:v>
                </c:pt>
                <c:pt idx="61">
                  <c:v>0.50202429149797567</c:v>
                </c:pt>
                <c:pt idx="62">
                  <c:v>0.50199203187250996</c:v>
                </c:pt>
                <c:pt idx="63">
                  <c:v>0.50196078431372548</c:v>
                </c:pt>
                <c:pt idx="64">
                  <c:v>0.50193050193050193</c:v>
                </c:pt>
                <c:pt idx="65">
                  <c:v>0.50190114068441061</c:v>
                </c:pt>
                <c:pt idx="66">
                  <c:v>0.50187265917602997</c:v>
                </c:pt>
                <c:pt idx="67">
                  <c:v>0.50184501845018448</c:v>
                </c:pt>
                <c:pt idx="68">
                  <c:v>0.50181818181818183</c:v>
                </c:pt>
                <c:pt idx="69">
                  <c:v>0.50179211469534046</c:v>
                </c:pt>
                <c:pt idx="70">
                  <c:v>0.50176678445229683</c:v>
                </c:pt>
                <c:pt idx="71">
                  <c:v>0.50174216027874563</c:v>
                </c:pt>
                <c:pt idx="72">
                  <c:v>0.50171821305841924</c:v>
                </c:pt>
                <c:pt idx="73">
                  <c:v>0.50169491525423726</c:v>
                </c:pt>
                <c:pt idx="74">
                  <c:v>0.50167224080267558</c:v>
                </c:pt>
                <c:pt idx="75">
                  <c:v>0.50165016501650161</c:v>
                </c:pt>
                <c:pt idx="76">
                  <c:v>0.50162866449511401</c:v>
                </c:pt>
                <c:pt idx="77">
                  <c:v>0.50160771704180063</c:v>
                </c:pt>
                <c:pt idx="78">
                  <c:v>0.50158730158730158</c:v>
                </c:pt>
                <c:pt idx="79">
                  <c:v>0.50156739811912221</c:v>
                </c:pt>
                <c:pt idx="80">
                  <c:v>0.50154798761609909</c:v>
                </c:pt>
                <c:pt idx="81">
                  <c:v>0.50152905198776754</c:v>
                </c:pt>
                <c:pt idx="82">
                  <c:v>0.50151057401812693</c:v>
                </c:pt>
                <c:pt idx="83">
                  <c:v>0.5014925373134328</c:v>
                </c:pt>
                <c:pt idx="84">
                  <c:v>0.50147492625368728</c:v>
                </c:pt>
                <c:pt idx="85">
                  <c:v>0.50145772594752192</c:v>
                </c:pt>
                <c:pt idx="86">
                  <c:v>0.50144092219020175</c:v>
                </c:pt>
                <c:pt idx="87">
                  <c:v>0.50142450142450146</c:v>
                </c:pt>
                <c:pt idx="88">
                  <c:v>0.50140845070422535</c:v>
                </c:pt>
                <c:pt idx="89">
                  <c:v>0.50139275766016711</c:v>
                </c:pt>
                <c:pt idx="90">
                  <c:v>0.50137741046831952</c:v>
                </c:pt>
                <c:pt idx="91">
                  <c:v>0.50136239782016345</c:v>
                </c:pt>
                <c:pt idx="92">
                  <c:v>0.50134770889487867</c:v>
                </c:pt>
                <c:pt idx="93">
                  <c:v>0.5013333333333333</c:v>
                </c:pt>
                <c:pt idx="94">
                  <c:v>0.50131926121372028</c:v>
                </c:pt>
                <c:pt idx="95">
                  <c:v>0.50130548302872058</c:v>
                </c:pt>
                <c:pt idx="96">
                  <c:v>0.50129198966408273</c:v>
                </c:pt>
                <c:pt idx="97">
                  <c:v>0.50127877237851659</c:v>
                </c:pt>
                <c:pt idx="98">
                  <c:v>0.50126582278481013</c:v>
                </c:pt>
                <c:pt idx="99">
                  <c:v>0.50125313283208017</c:v>
                </c:pt>
                <c:pt idx="100">
                  <c:v>0.50124069478908184</c:v>
                </c:pt>
                <c:pt idx="101">
                  <c:v>0.50122850122850127</c:v>
                </c:pt>
                <c:pt idx="102">
                  <c:v>0.5012165450121655</c:v>
                </c:pt>
                <c:pt idx="103">
                  <c:v>0.50120481927710847</c:v>
                </c:pt>
                <c:pt idx="104">
                  <c:v>0.50119331742243434</c:v>
                </c:pt>
                <c:pt idx="105">
                  <c:v>0.50118203309692666</c:v>
                </c:pt>
                <c:pt idx="106">
                  <c:v>0.50117096018735363</c:v>
                </c:pt>
                <c:pt idx="107">
                  <c:v>0.50116009280742457</c:v>
                </c:pt>
                <c:pt idx="108">
                  <c:v>0.50114942528735629</c:v>
                </c:pt>
                <c:pt idx="109">
                  <c:v>0.50113895216400917</c:v>
                </c:pt>
                <c:pt idx="110">
                  <c:v>0.50112866817155755</c:v>
                </c:pt>
                <c:pt idx="111">
                  <c:v>0.50111856823266221</c:v>
                </c:pt>
                <c:pt idx="112">
                  <c:v>0.50110864745011086</c:v>
                </c:pt>
                <c:pt idx="113">
                  <c:v>0.50109890109890109</c:v>
                </c:pt>
                <c:pt idx="114">
                  <c:v>0.50108932461873634</c:v>
                </c:pt>
                <c:pt idx="115">
                  <c:v>0.5010799136069114</c:v>
                </c:pt>
                <c:pt idx="116">
                  <c:v>0.50107066381156318</c:v>
                </c:pt>
                <c:pt idx="117">
                  <c:v>0.50106157112526539</c:v>
                </c:pt>
                <c:pt idx="118">
                  <c:v>0.50105263157894742</c:v>
                </c:pt>
                <c:pt idx="119">
                  <c:v>0.5010438413361169</c:v>
                </c:pt>
                <c:pt idx="120">
                  <c:v>0.50103519668737062</c:v>
                </c:pt>
                <c:pt idx="121">
                  <c:v>0.50102669404517453</c:v>
                </c:pt>
                <c:pt idx="122">
                  <c:v>0.50101832993890016</c:v>
                </c:pt>
                <c:pt idx="123">
                  <c:v>0.50101010101010102</c:v>
                </c:pt>
                <c:pt idx="124">
                  <c:v>0.50100200400801598</c:v>
                </c:pt>
                <c:pt idx="125">
                  <c:v>0.50099403578528823</c:v>
                </c:pt>
                <c:pt idx="126">
                  <c:v>0.50098619329388561</c:v>
                </c:pt>
                <c:pt idx="127">
                  <c:v>0.50097847358121328</c:v>
                </c:pt>
                <c:pt idx="128">
                  <c:v>0.50097087378640781</c:v>
                </c:pt>
                <c:pt idx="129">
                  <c:v>0.50096339113680155</c:v>
                </c:pt>
                <c:pt idx="130">
                  <c:v>0.50095602294455066</c:v>
                </c:pt>
                <c:pt idx="131">
                  <c:v>0.50094876660341559</c:v>
                </c:pt>
                <c:pt idx="132">
                  <c:v>0.50094161958568739</c:v>
                </c:pt>
                <c:pt idx="133">
                  <c:v>0.50093457943925235</c:v>
                </c:pt>
                <c:pt idx="134">
                  <c:v>0.5009276437847866</c:v>
                </c:pt>
                <c:pt idx="135">
                  <c:v>0.50092081031307556</c:v>
                </c:pt>
                <c:pt idx="136">
                  <c:v>0.5009140767824497</c:v>
                </c:pt>
                <c:pt idx="137">
                  <c:v>0.50090744101633389</c:v>
                </c:pt>
                <c:pt idx="138">
                  <c:v>0.50090090090090089</c:v>
                </c:pt>
                <c:pt idx="139">
                  <c:v>0.50089445438282643</c:v>
                </c:pt>
                <c:pt idx="140">
                  <c:v>0.5008880994671403</c:v>
                </c:pt>
                <c:pt idx="141">
                  <c:v>0.50088183421516752</c:v>
                </c:pt>
                <c:pt idx="142">
                  <c:v>0.50087565674255696</c:v>
                </c:pt>
                <c:pt idx="143">
                  <c:v>0.50086956521739134</c:v>
                </c:pt>
                <c:pt idx="144">
                  <c:v>0.50086355785837655</c:v>
                </c:pt>
                <c:pt idx="145">
                  <c:v>0.50085763293310459</c:v>
                </c:pt>
                <c:pt idx="146">
                  <c:v>0.50085178875638836</c:v>
                </c:pt>
                <c:pt idx="147">
                  <c:v>0.50084602368866327</c:v>
                </c:pt>
                <c:pt idx="148">
                  <c:v>0.50084033613445378</c:v>
                </c:pt>
                <c:pt idx="149">
                  <c:v>0.5008347245409015</c:v>
                </c:pt>
                <c:pt idx="150">
                  <c:v>0.50082918739635163</c:v>
                </c:pt>
                <c:pt idx="151">
                  <c:v>0.50082372322899504</c:v>
                </c:pt>
                <c:pt idx="152">
                  <c:v>0.50081833060556469</c:v>
                </c:pt>
                <c:pt idx="153">
                  <c:v>0.50081300813008134</c:v>
                </c:pt>
                <c:pt idx="154">
                  <c:v>0.50080775444264947</c:v>
                </c:pt>
                <c:pt idx="155">
                  <c:v>0.5008025682182986</c:v>
                </c:pt>
                <c:pt idx="156">
                  <c:v>0.50079744816586924</c:v>
                </c:pt>
                <c:pt idx="157">
                  <c:v>0.50079239302694134</c:v>
                </c:pt>
                <c:pt idx="158">
                  <c:v>0.50078740157480317</c:v>
                </c:pt>
                <c:pt idx="159">
                  <c:v>0.50078247261345854</c:v>
                </c:pt>
                <c:pt idx="160">
                  <c:v>0.5007776049766719</c:v>
                </c:pt>
                <c:pt idx="161">
                  <c:v>0.50077279752704795</c:v>
                </c:pt>
                <c:pt idx="162">
                  <c:v>0.50076804915514594</c:v>
                </c:pt>
                <c:pt idx="163">
                  <c:v>0.50076335877862599</c:v>
                </c:pt>
                <c:pt idx="164">
                  <c:v>0.5007587253414264</c:v>
                </c:pt>
                <c:pt idx="165">
                  <c:v>0.50075414781297134</c:v>
                </c:pt>
                <c:pt idx="166">
                  <c:v>0.50074962518740629</c:v>
                </c:pt>
                <c:pt idx="167">
                  <c:v>0.50074515648286144</c:v>
                </c:pt>
                <c:pt idx="168">
                  <c:v>0.50074074074074071</c:v>
                </c:pt>
                <c:pt idx="169">
                  <c:v>0.50073637702503682</c:v>
                </c:pt>
                <c:pt idx="170">
                  <c:v>0.50073206442166907</c:v>
                </c:pt>
                <c:pt idx="171">
                  <c:v>0.50072780203784573</c:v>
                </c:pt>
                <c:pt idx="172">
                  <c:v>0.5007235890014472</c:v>
                </c:pt>
                <c:pt idx="173">
                  <c:v>0.50071942446043161</c:v>
                </c:pt>
                <c:pt idx="174">
                  <c:v>0.50071530758226035</c:v>
                </c:pt>
                <c:pt idx="175">
                  <c:v>0.50071123755334279</c:v>
                </c:pt>
                <c:pt idx="176">
                  <c:v>0.50070721357850068</c:v>
                </c:pt>
                <c:pt idx="177">
                  <c:v>0.5007032348804501</c:v>
                </c:pt>
                <c:pt idx="178">
                  <c:v>0.50069930069930069</c:v>
                </c:pt>
                <c:pt idx="179">
                  <c:v>0.50069541029207232</c:v>
                </c:pt>
                <c:pt idx="180">
                  <c:v>0.50069156293222683</c:v>
                </c:pt>
                <c:pt idx="181">
                  <c:v>0.50068775790921594</c:v>
                </c:pt>
                <c:pt idx="182">
                  <c:v>0.5006839945280438</c:v>
                </c:pt>
                <c:pt idx="183">
                  <c:v>0.50068027210884358</c:v>
                </c:pt>
                <c:pt idx="184">
                  <c:v>0.50067658998646825</c:v>
                </c:pt>
                <c:pt idx="185">
                  <c:v>0.50067294751009417</c:v>
                </c:pt>
                <c:pt idx="186">
                  <c:v>0.50066934404283803</c:v>
                </c:pt>
                <c:pt idx="187">
                  <c:v>0.50066577896138487</c:v>
                </c:pt>
                <c:pt idx="188">
                  <c:v>0.50066225165562916</c:v>
                </c:pt>
                <c:pt idx="189">
                  <c:v>0.50065876152832678</c:v>
                </c:pt>
                <c:pt idx="190">
                  <c:v>0.50065530799475755</c:v>
                </c:pt>
                <c:pt idx="191">
                  <c:v>0.500651890482399</c:v>
                </c:pt>
                <c:pt idx="192">
                  <c:v>0.5006485084306096</c:v>
                </c:pt>
                <c:pt idx="193">
                  <c:v>0.50064516129032255</c:v>
                </c:pt>
                <c:pt idx="194">
                  <c:v>0.50064184852374838</c:v>
                </c:pt>
                <c:pt idx="195">
                  <c:v>0.50063856960408681</c:v>
                </c:pt>
                <c:pt idx="196">
                  <c:v>0.5006353240152478</c:v>
                </c:pt>
                <c:pt idx="197">
                  <c:v>0.50063211125158025</c:v>
                </c:pt>
                <c:pt idx="198">
                  <c:v>0.50062893081761006</c:v>
                </c:pt>
                <c:pt idx="199">
                  <c:v>0.50062578222778475</c:v>
                </c:pt>
                <c:pt idx="200">
                  <c:v>0.50062266500622665</c:v>
                </c:pt>
                <c:pt idx="201">
                  <c:v>0.50061957868649321</c:v>
                </c:pt>
                <c:pt idx="202">
                  <c:v>0.50061652281134406</c:v>
                </c:pt>
                <c:pt idx="203">
                  <c:v>0.50061349693251533</c:v>
                </c:pt>
                <c:pt idx="204">
                  <c:v>0.50061050061050061</c:v>
                </c:pt>
                <c:pt idx="205">
                  <c:v>0.50060753341433784</c:v>
                </c:pt>
                <c:pt idx="206">
                  <c:v>0.50060459492140263</c:v>
                </c:pt>
                <c:pt idx="207">
                  <c:v>0.50060168471720823</c:v>
                </c:pt>
                <c:pt idx="208">
                  <c:v>0.5005988023952096</c:v>
                </c:pt>
                <c:pt idx="209">
                  <c:v>0.50059594755661507</c:v>
                </c:pt>
                <c:pt idx="210">
                  <c:v>0.50059311981020171</c:v>
                </c:pt>
                <c:pt idx="211">
                  <c:v>0.500590318772137</c:v>
                </c:pt>
                <c:pt idx="212">
                  <c:v>0.50058754406580497</c:v>
                </c:pt>
                <c:pt idx="213">
                  <c:v>0.50058479532163747</c:v>
                </c:pt>
                <c:pt idx="214">
                  <c:v>0.50058207217694994</c:v>
                </c:pt>
                <c:pt idx="215">
                  <c:v>0.50057937427578214</c:v>
                </c:pt>
                <c:pt idx="216">
                  <c:v>0.50057670126874276</c:v>
                </c:pt>
                <c:pt idx="217">
                  <c:v>0.50057405281285883</c:v>
                </c:pt>
                <c:pt idx="218">
                  <c:v>0.50057142857142856</c:v>
                </c:pt>
                <c:pt idx="219">
                  <c:v>0.50056882821387938</c:v>
                </c:pt>
                <c:pt idx="220">
                  <c:v>0.50056625141562849</c:v>
                </c:pt>
                <c:pt idx="221">
                  <c:v>0.50056369785794819</c:v>
                </c:pt>
                <c:pt idx="222">
                  <c:v>0.50056116722783395</c:v>
                </c:pt>
                <c:pt idx="223">
                  <c:v>0.50055865921787712</c:v>
                </c:pt>
                <c:pt idx="224">
                  <c:v>0.50055617352614012</c:v>
                </c:pt>
                <c:pt idx="225">
                  <c:v>0.50055370985603542</c:v>
                </c:pt>
                <c:pt idx="226">
                  <c:v>0.5005512679162073</c:v>
                </c:pt>
                <c:pt idx="227">
                  <c:v>0.50054884742041716</c:v>
                </c:pt>
                <c:pt idx="228">
                  <c:v>0.50054644808743165</c:v>
                </c:pt>
                <c:pt idx="229">
                  <c:v>0.50054406964091402</c:v>
                </c:pt>
                <c:pt idx="230">
                  <c:v>0.50054171180931739</c:v>
                </c:pt>
                <c:pt idx="231">
                  <c:v>0.5005393743257821</c:v>
                </c:pt>
                <c:pt idx="232">
                  <c:v>0.50053705692803441</c:v>
                </c:pt>
                <c:pt idx="233">
                  <c:v>0.50053475935828873</c:v>
                </c:pt>
                <c:pt idx="234">
                  <c:v>0.50053248136315232</c:v>
                </c:pt>
                <c:pt idx="235">
                  <c:v>0.50053022269353131</c:v>
                </c:pt>
                <c:pt idx="236">
                  <c:v>0.50052798310454061</c:v>
                </c:pt>
                <c:pt idx="237">
                  <c:v>0.50052576235541535</c:v>
                </c:pt>
                <c:pt idx="238">
                  <c:v>0.50052356020942412</c:v>
                </c:pt>
                <c:pt idx="239">
                  <c:v>0.50052137643378525</c:v>
                </c:pt>
                <c:pt idx="240">
                  <c:v>0.50051921079958461</c:v>
                </c:pt>
                <c:pt idx="241">
                  <c:v>0.50051706308169597</c:v>
                </c:pt>
                <c:pt idx="242">
                  <c:v>0.50051493305870232</c:v>
                </c:pt>
                <c:pt idx="243">
                  <c:v>0.50051282051282053</c:v>
                </c:pt>
                <c:pt idx="244">
                  <c:v>0.50051072522982631</c:v>
                </c:pt>
                <c:pt idx="245">
                  <c:v>0.50050864699898268</c:v>
                </c:pt>
                <c:pt idx="246">
                  <c:v>0.50050658561296857</c:v>
                </c:pt>
                <c:pt idx="247">
                  <c:v>0.50050454086781027</c:v>
                </c:pt>
                <c:pt idx="248">
                  <c:v>0.50050251256281408</c:v>
                </c:pt>
                <c:pt idx="249">
                  <c:v>0.50050050050050054</c:v>
                </c:pt>
                <c:pt idx="250">
                  <c:v>0.50049850448654043</c:v>
                </c:pt>
                <c:pt idx="251">
                  <c:v>0.50049652432969216</c:v>
                </c:pt>
                <c:pt idx="252">
                  <c:v>0.50049455984174085</c:v>
                </c:pt>
                <c:pt idx="253">
                  <c:v>0.50049261083743846</c:v>
                </c:pt>
                <c:pt idx="254">
                  <c:v>0.50049067713444551</c:v>
                </c:pt>
                <c:pt idx="255">
                  <c:v>0.50048875855327468</c:v>
                </c:pt>
                <c:pt idx="256">
                  <c:v>0.50048685491723466</c:v>
                </c:pt>
                <c:pt idx="257">
                  <c:v>0.50048496605237636</c:v>
                </c:pt>
                <c:pt idx="258">
                  <c:v>0.50048309178743966</c:v>
                </c:pt>
                <c:pt idx="259">
                  <c:v>0.50048123195380179</c:v>
                </c:pt>
                <c:pt idx="260">
                  <c:v>0.50047938638542666</c:v>
                </c:pt>
                <c:pt idx="261">
                  <c:v>0.50047755491881563</c:v>
                </c:pt>
                <c:pt idx="262">
                  <c:v>0.50047573739295914</c:v>
                </c:pt>
                <c:pt idx="263">
                  <c:v>0.50047393364928905</c:v>
                </c:pt>
                <c:pt idx="264">
                  <c:v>0.50047214353163361</c:v>
                </c:pt>
                <c:pt idx="265">
                  <c:v>0.50047036688617119</c:v>
                </c:pt>
                <c:pt idx="266">
                  <c:v>0.50046860356138712</c:v>
                </c:pt>
                <c:pt idx="267">
                  <c:v>0.50046685340802988</c:v>
                </c:pt>
                <c:pt idx="268">
                  <c:v>0.50046511627906975</c:v>
                </c:pt>
                <c:pt idx="269">
                  <c:v>0.50046339202965706</c:v>
                </c:pt>
                <c:pt idx="270">
                  <c:v>0.50046168051708217</c:v>
                </c:pt>
                <c:pt idx="271">
                  <c:v>0.50045998160073601</c:v>
                </c:pt>
                <c:pt idx="272">
                  <c:v>0.50045829514207152</c:v>
                </c:pt>
                <c:pt idx="273">
                  <c:v>0.50045662100456623</c:v>
                </c:pt>
                <c:pt idx="274">
                  <c:v>0.5004549590536852</c:v>
                </c:pt>
                <c:pt idx="275">
                  <c:v>0.50045330915684494</c:v>
                </c:pt>
                <c:pt idx="276">
                  <c:v>0.50045167118337852</c:v>
                </c:pt>
                <c:pt idx="277">
                  <c:v>0.50045004500450041</c:v>
                </c:pt>
                <c:pt idx="278">
                  <c:v>0.50044843049327359</c:v>
                </c:pt>
                <c:pt idx="279">
                  <c:v>0.50044682752457548</c:v>
                </c:pt>
                <c:pt idx="280">
                  <c:v>0.50044523597506674</c:v>
                </c:pt>
                <c:pt idx="281">
                  <c:v>0.50044365572315885</c:v>
                </c:pt>
                <c:pt idx="282">
                  <c:v>0.50044208664898315</c:v>
                </c:pt>
                <c:pt idx="283">
                  <c:v>0.50044052863436128</c:v>
                </c:pt>
                <c:pt idx="284">
                  <c:v>0.50043898156277433</c:v>
                </c:pt>
                <c:pt idx="285">
                  <c:v>0.50043744531933509</c:v>
                </c:pt>
                <c:pt idx="286">
                  <c:v>0.50043591979075852</c:v>
                </c:pt>
                <c:pt idx="287">
                  <c:v>0.50043440486533453</c:v>
                </c:pt>
                <c:pt idx="288">
                  <c:v>0.50043290043290045</c:v>
                </c:pt>
                <c:pt idx="289">
                  <c:v>0.50043140638481454</c:v>
                </c:pt>
                <c:pt idx="290">
                  <c:v>0.50042992261392949</c:v>
                </c:pt>
                <c:pt idx="291">
                  <c:v>0.50042844901456729</c:v>
                </c:pt>
                <c:pt idx="292">
                  <c:v>0.50042698548249365</c:v>
                </c:pt>
                <c:pt idx="293">
                  <c:v>0.50042553191489358</c:v>
                </c:pt>
                <c:pt idx="294">
                  <c:v>0.50042408821034778</c:v>
                </c:pt>
                <c:pt idx="295">
                  <c:v>0.50042265426880816</c:v>
                </c:pt>
                <c:pt idx="296">
                  <c:v>0.50042122999157534</c:v>
                </c:pt>
                <c:pt idx="297">
                  <c:v>0.50041981528127621</c:v>
                </c:pt>
                <c:pt idx="298">
                  <c:v>0.50041841004184096</c:v>
                </c:pt>
                <c:pt idx="299">
                  <c:v>0.50041701417848206</c:v>
                </c:pt>
                <c:pt idx="300">
                  <c:v>0.50041562759767244</c:v>
                </c:pt>
                <c:pt idx="301">
                  <c:v>0.50041425020712516</c:v>
                </c:pt>
                <c:pt idx="302">
                  <c:v>0.50041288191577205</c:v>
                </c:pt>
                <c:pt idx="303">
                  <c:v>0.50041152263374489</c:v>
                </c:pt>
                <c:pt idx="304">
                  <c:v>0.5004101722723544</c:v>
                </c:pt>
                <c:pt idx="305">
                  <c:v>0.50040883074407194</c:v>
                </c:pt>
                <c:pt idx="306">
                  <c:v>0.50040749796251016</c:v>
                </c:pt>
                <c:pt idx="307">
                  <c:v>0.5004061738424046</c:v>
                </c:pt>
                <c:pt idx="308">
                  <c:v>0.50040485829959513</c:v>
                </c:pt>
                <c:pt idx="309">
                  <c:v>0.50040355125100888</c:v>
                </c:pt>
                <c:pt idx="310">
                  <c:v>0.500402252614642</c:v>
                </c:pt>
                <c:pt idx="311">
                  <c:v>0.5004009623095429</c:v>
                </c:pt>
                <c:pt idx="312">
                  <c:v>0.5003996802557954</c:v>
                </c:pt>
                <c:pt idx="313">
                  <c:v>0.50039840637450195</c:v>
                </c:pt>
                <c:pt idx="314">
                  <c:v>0.50039714058776807</c:v>
                </c:pt>
                <c:pt idx="315">
                  <c:v>0.50039588281868563</c:v>
                </c:pt>
                <c:pt idx="316">
                  <c:v>0.50039463299131803</c:v>
                </c:pt>
                <c:pt idx="317">
                  <c:v>0.50039339103068448</c:v>
                </c:pt>
                <c:pt idx="318">
                  <c:v>0.50039215686274507</c:v>
                </c:pt>
                <c:pt idx="319">
                  <c:v>0.5003909304143862</c:v>
                </c:pt>
                <c:pt idx="320">
                  <c:v>0.50038971161340606</c:v>
                </c:pt>
                <c:pt idx="321">
                  <c:v>0.50038850038850036</c:v>
                </c:pt>
                <c:pt idx="322">
                  <c:v>0.50038729666924864</c:v>
                </c:pt>
                <c:pt idx="323">
                  <c:v>0.50038610038610043</c:v>
                </c:pt>
                <c:pt idx="324">
                  <c:v>0.50038491147036179</c:v>
                </c:pt>
                <c:pt idx="325">
                  <c:v>0.50038372985418267</c:v>
                </c:pt>
                <c:pt idx="326">
                  <c:v>0.50038255547054322</c:v>
                </c:pt>
                <c:pt idx="327">
                  <c:v>0.50038138825324185</c:v>
                </c:pt>
                <c:pt idx="328">
                  <c:v>0.5003802281368821</c:v>
                </c:pt>
                <c:pt idx="329">
                  <c:v>0.5003790750568613</c:v>
                </c:pt>
                <c:pt idx="330">
                  <c:v>0.50037792894935751</c:v>
                </c:pt>
                <c:pt idx="331">
                  <c:v>0.50037678975131872</c:v>
                </c:pt>
                <c:pt idx="332">
                  <c:v>0.50037565740045076</c:v>
                </c:pt>
                <c:pt idx="333">
                  <c:v>0.50037453183520597</c:v>
                </c:pt>
                <c:pt idx="334">
                  <c:v>0.50037341299477223</c:v>
                </c:pt>
                <c:pt idx="335">
                  <c:v>0.50037230081906181</c:v>
                </c:pt>
                <c:pt idx="336">
                  <c:v>0.50037119524870077</c:v>
                </c:pt>
                <c:pt idx="337">
                  <c:v>0.50037009622501849</c:v>
                </c:pt>
                <c:pt idx="338">
                  <c:v>0.5003690036900369</c:v>
                </c:pt>
                <c:pt idx="339">
                  <c:v>0.5003679175864606</c:v>
                </c:pt>
                <c:pt idx="340">
                  <c:v>0.50036683785766689</c:v>
                </c:pt>
                <c:pt idx="341">
                  <c:v>0.50036576444769565</c:v>
                </c:pt>
                <c:pt idx="342">
                  <c:v>0.50036469730124</c:v>
                </c:pt>
                <c:pt idx="343">
                  <c:v>0.50036363636363634</c:v>
                </c:pt>
                <c:pt idx="344">
                  <c:v>0.50036258158085567</c:v>
                </c:pt>
                <c:pt idx="345">
                  <c:v>0.50036153289949381</c:v>
                </c:pt>
                <c:pt idx="346">
                  <c:v>0.50036049026676277</c:v>
                </c:pt>
                <c:pt idx="347">
                  <c:v>0.50035945363048162</c:v>
                </c:pt>
                <c:pt idx="348">
                  <c:v>0.50035842293906807</c:v>
                </c:pt>
                <c:pt idx="349">
                  <c:v>0.50035739814152969</c:v>
                </c:pt>
                <c:pt idx="350">
                  <c:v>0.50035637918745546</c:v>
                </c:pt>
                <c:pt idx="351">
                  <c:v>0.50035536602700781</c:v>
                </c:pt>
                <c:pt idx="352">
                  <c:v>0.50035435861091426</c:v>
                </c:pt>
                <c:pt idx="353">
                  <c:v>0.50035335689045934</c:v>
                </c:pt>
                <c:pt idx="354">
                  <c:v>0.50035236081747714</c:v>
                </c:pt>
                <c:pt idx="355">
                  <c:v>0.50035137034434296</c:v>
                </c:pt>
                <c:pt idx="356">
                  <c:v>0.50035038542396637</c:v>
                </c:pt>
                <c:pt idx="357">
                  <c:v>0.50034940600978339</c:v>
                </c:pt>
                <c:pt idx="358">
                  <c:v>0.50034843205574908</c:v>
                </c:pt>
                <c:pt idx="359">
                  <c:v>0.50034746351633075</c:v>
                </c:pt>
                <c:pt idx="360">
                  <c:v>0.5003465003465003</c:v>
                </c:pt>
                <c:pt idx="361">
                  <c:v>0.50034554250172769</c:v>
                </c:pt>
                <c:pt idx="362">
                  <c:v>0.50034458993797382</c:v>
                </c:pt>
                <c:pt idx="363">
                  <c:v>0.50034364261168385</c:v>
                </c:pt>
                <c:pt idx="364">
                  <c:v>0.50034270047978069</c:v>
                </c:pt>
                <c:pt idx="365">
                  <c:v>0.5003417634996582</c:v>
                </c:pt>
                <c:pt idx="366">
                  <c:v>0.5003408316291752</c:v>
                </c:pt>
                <c:pt idx="367">
                  <c:v>0.50033990482664858</c:v>
                </c:pt>
                <c:pt idx="368">
                  <c:v>0.50033898305084745</c:v>
                </c:pt>
                <c:pt idx="369">
                  <c:v>0.5003380662609872</c:v>
                </c:pt>
                <c:pt idx="370">
                  <c:v>0.50033715441672288</c:v>
                </c:pt>
                <c:pt idx="371">
                  <c:v>0.50033624747814387</c:v>
                </c:pt>
                <c:pt idx="372">
                  <c:v>0.50033534540576796</c:v>
                </c:pt>
                <c:pt idx="373">
                  <c:v>0.50033444816053507</c:v>
                </c:pt>
                <c:pt idx="374">
                  <c:v>0.50033355570380256</c:v>
                </c:pt>
                <c:pt idx="375">
                  <c:v>0.50033266799733866</c:v>
                </c:pt>
                <c:pt idx="376">
                  <c:v>0.50033178500331787</c:v>
                </c:pt>
                <c:pt idx="377">
                  <c:v>0.50033090668431501</c:v>
                </c:pt>
                <c:pt idx="378">
                  <c:v>0.50033003300330037</c:v>
                </c:pt>
                <c:pt idx="379">
                  <c:v>0.50032916392363402</c:v>
                </c:pt>
                <c:pt idx="380">
                  <c:v>0.50032829940906109</c:v>
                </c:pt>
                <c:pt idx="381">
                  <c:v>0.50032743942370661</c:v>
                </c:pt>
                <c:pt idx="382">
                  <c:v>0.50032658393207052</c:v>
                </c:pt>
                <c:pt idx="383">
                  <c:v>0.50032573289902282</c:v>
                </c:pt>
                <c:pt idx="384">
                  <c:v>0.50032488628979854</c:v>
                </c:pt>
                <c:pt idx="385">
                  <c:v>0.50032404406999353</c:v>
                </c:pt>
                <c:pt idx="386">
                  <c:v>0.50032320620555915</c:v>
                </c:pt>
                <c:pt idx="387">
                  <c:v>0.50032237266279822</c:v>
                </c:pt>
                <c:pt idx="388">
                  <c:v>0.5003215434083601</c:v>
                </c:pt>
                <c:pt idx="389">
                  <c:v>0.50032071840923664</c:v>
                </c:pt>
                <c:pt idx="390">
                  <c:v>0.50031989763275753</c:v>
                </c:pt>
                <c:pt idx="391">
                  <c:v>0.50031908104658585</c:v>
                </c:pt>
                <c:pt idx="392">
                  <c:v>0.5003182686187142</c:v>
                </c:pt>
                <c:pt idx="393">
                  <c:v>0.50031746031746027</c:v>
                </c:pt>
                <c:pt idx="394">
                  <c:v>0.50031665611146292</c:v>
                </c:pt>
                <c:pt idx="395">
                  <c:v>0.50031585596967787</c:v>
                </c:pt>
                <c:pt idx="396">
                  <c:v>0.5003150598613737</c:v>
                </c:pt>
                <c:pt idx="397">
                  <c:v>0.50031426775612819</c:v>
                </c:pt>
                <c:pt idx="398">
                  <c:v>0.50031347962382444</c:v>
                </c:pt>
                <c:pt idx="399">
                  <c:v>0.50031269543464663</c:v>
                </c:pt>
                <c:pt idx="400">
                  <c:v>0.50031191515907669</c:v>
                </c:pt>
                <c:pt idx="401">
                  <c:v>0.50031113876789046</c:v>
                </c:pt>
                <c:pt idx="402">
                  <c:v>0.50031036623215397</c:v>
                </c:pt>
                <c:pt idx="403">
                  <c:v>0.5003095975232198</c:v>
                </c:pt>
                <c:pt idx="404">
                  <c:v>0.50030883261272385</c:v>
                </c:pt>
                <c:pt idx="405">
                  <c:v>0.50030807147258161</c:v>
                </c:pt>
                <c:pt idx="406">
                  <c:v>0.50030731407498463</c:v>
                </c:pt>
                <c:pt idx="407">
                  <c:v>0.50030656039239729</c:v>
                </c:pt>
                <c:pt idx="408">
                  <c:v>0.50030581039755351</c:v>
                </c:pt>
                <c:pt idx="409">
                  <c:v>0.50030506406345332</c:v>
                </c:pt>
                <c:pt idx="410">
                  <c:v>0.50030432136335967</c:v>
                </c:pt>
                <c:pt idx="411">
                  <c:v>0.50030358227079541</c:v>
                </c:pt>
                <c:pt idx="412">
                  <c:v>0.50030284675953962</c:v>
                </c:pt>
                <c:pt idx="413">
                  <c:v>0.50030211480362541</c:v>
                </c:pt>
                <c:pt idx="414">
                  <c:v>0.50030138637733579</c:v>
                </c:pt>
                <c:pt idx="415">
                  <c:v>0.50030066145520147</c:v>
                </c:pt>
                <c:pt idx="416">
                  <c:v>0.50029994001199762</c:v>
                </c:pt>
                <c:pt idx="417">
                  <c:v>0.50029922202274091</c:v>
                </c:pt>
                <c:pt idx="418">
                  <c:v>0.50029850746268656</c:v>
                </c:pt>
                <c:pt idx="419">
                  <c:v>0.50029779630732574</c:v>
                </c:pt>
                <c:pt idx="420">
                  <c:v>0.50029708853238264</c:v>
                </c:pt>
                <c:pt idx="421">
                  <c:v>0.5002963841138115</c:v>
                </c:pt>
                <c:pt idx="422">
                  <c:v>0.50029568302779426</c:v>
                </c:pt>
                <c:pt idx="423">
                  <c:v>0.50029498525073746</c:v>
                </c:pt>
                <c:pt idx="424">
                  <c:v>0.50029429075927012</c:v>
                </c:pt>
                <c:pt idx="425">
                  <c:v>0.50029359953024077</c:v>
                </c:pt>
                <c:pt idx="426">
                  <c:v>0.50029291154071476</c:v>
                </c:pt>
                <c:pt idx="427">
                  <c:v>0.50029222676797191</c:v>
                </c:pt>
                <c:pt idx="428">
                  <c:v>0.50029154518950436</c:v>
                </c:pt>
                <c:pt idx="429">
                  <c:v>0.50029086678301338</c:v>
                </c:pt>
                <c:pt idx="430">
                  <c:v>0.50029019152640741</c:v>
                </c:pt>
                <c:pt idx="431">
                  <c:v>0.50028951939779964</c:v>
                </c:pt>
                <c:pt idx="432">
                  <c:v>0.50028885037550552</c:v>
                </c:pt>
                <c:pt idx="433">
                  <c:v>0.50028818443804035</c:v>
                </c:pt>
                <c:pt idx="434">
                  <c:v>0.50028752156411727</c:v>
                </c:pt>
                <c:pt idx="435">
                  <c:v>0.50028686173264492</c:v>
                </c:pt>
                <c:pt idx="436">
                  <c:v>0.50028620492272469</c:v>
                </c:pt>
                <c:pt idx="437">
                  <c:v>0.50028555111364936</c:v>
                </c:pt>
                <c:pt idx="438">
                  <c:v>0.50028490028490025</c:v>
                </c:pt>
                <c:pt idx="439">
                  <c:v>0.50028425241614549</c:v>
                </c:pt>
                <c:pt idx="440">
                  <c:v>0.50028360748723766</c:v>
                </c:pt>
                <c:pt idx="441">
                  <c:v>0.50028296547821161</c:v>
                </c:pt>
                <c:pt idx="442">
                  <c:v>0.50028232636928294</c:v>
                </c:pt>
                <c:pt idx="443">
                  <c:v>0.50028169014084511</c:v>
                </c:pt>
                <c:pt idx="444">
                  <c:v>0.50028105677346824</c:v>
                </c:pt>
                <c:pt idx="445">
                  <c:v>0.50028042624789681</c:v>
                </c:pt>
                <c:pt idx="446">
                  <c:v>0.50027979854504756</c:v>
                </c:pt>
                <c:pt idx="447">
                  <c:v>0.50027917364600782</c:v>
                </c:pt>
                <c:pt idx="448">
                  <c:v>0.50027855153203338</c:v>
                </c:pt>
                <c:pt idx="449">
                  <c:v>0.50027793218454697</c:v>
                </c:pt>
                <c:pt idx="450">
                  <c:v>0.50027731558513588</c:v>
                </c:pt>
                <c:pt idx="451">
                  <c:v>0.50027670171555061</c:v>
                </c:pt>
                <c:pt idx="452">
                  <c:v>0.50027609055770295</c:v>
                </c:pt>
                <c:pt idx="453">
                  <c:v>0.5002754820936639</c:v>
                </c:pt>
                <c:pt idx="454">
                  <c:v>0.50027487630566247</c:v>
                </c:pt>
                <c:pt idx="455">
                  <c:v>0.50027427317608342</c:v>
                </c:pt>
                <c:pt idx="456">
                  <c:v>0.50027367268746581</c:v>
                </c:pt>
                <c:pt idx="457">
                  <c:v>0.50027307482250138</c:v>
                </c:pt>
                <c:pt idx="458">
                  <c:v>0.50027247956403265</c:v>
                </c:pt>
                <c:pt idx="459">
                  <c:v>0.50027188689505164</c:v>
                </c:pt>
                <c:pt idx="460">
                  <c:v>0.50027129679869775</c:v>
                </c:pt>
                <c:pt idx="461">
                  <c:v>0.50027070925825667</c:v>
                </c:pt>
                <c:pt idx="462">
                  <c:v>0.50027012425715833</c:v>
                </c:pt>
                <c:pt idx="463">
                  <c:v>0.50026954177897576</c:v>
                </c:pt>
                <c:pt idx="464">
                  <c:v>0.50026896180742331</c:v>
                </c:pt>
                <c:pt idx="465">
                  <c:v>0.50026838432635534</c:v>
                </c:pt>
                <c:pt idx="466">
                  <c:v>0.50026780931976433</c:v>
                </c:pt>
                <c:pt idx="467">
                  <c:v>0.50026723677177976</c:v>
                </c:pt>
                <c:pt idx="468">
                  <c:v>0.50026666666666664</c:v>
                </c:pt>
                <c:pt idx="469">
                  <c:v>0.50026609898882379</c:v>
                </c:pt>
                <c:pt idx="470">
                  <c:v>0.50026553372278282</c:v>
                </c:pt>
                <c:pt idx="471">
                  <c:v>0.50026497085320609</c:v>
                </c:pt>
                <c:pt idx="472">
                  <c:v>0.50026441036488634</c:v>
                </c:pt>
                <c:pt idx="473">
                  <c:v>0.50026385224274406</c:v>
                </c:pt>
                <c:pt idx="474">
                  <c:v>0.50026329647182732</c:v>
                </c:pt>
                <c:pt idx="475">
                  <c:v>0.50026274303730955</c:v>
                </c:pt>
                <c:pt idx="476">
                  <c:v>0.50026219192448873</c:v>
                </c:pt>
                <c:pt idx="477">
                  <c:v>0.50026164311878596</c:v>
                </c:pt>
                <c:pt idx="478">
                  <c:v>0.50026109660574414</c:v>
                </c:pt>
                <c:pt idx="479">
                  <c:v>0.50026055237102662</c:v>
                </c:pt>
                <c:pt idx="480">
                  <c:v>0.50026001040041601</c:v>
                </c:pt>
                <c:pt idx="481">
                  <c:v>0.50025947067981313</c:v>
                </c:pt>
                <c:pt idx="482">
                  <c:v>0.50025893319523562</c:v>
                </c:pt>
                <c:pt idx="483">
                  <c:v>0.50025839793281657</c:v>
                </c:pt>
                <c:pt idx="484">
                  <c:v>0.50025786487880353</c:v>
                </c:pt>
                <c:pt idx="485">
                  <c:v>0.50025733401955741</c:v>
                </c:pt>
                <c:pt idx="486">
                  <c:v>0.50025680534155115</c:v>
                </c:pt>
                <c:pt idx="487">
                  <c:v>0.50025627883136858</c:v>
                </c:pt>
                <c:pt idx="488">
                  <c:v>0.50025575447570336</c:v>
                </c:pt>
                <c:pt idx="489">
                  <c:v>0.50025523226135782</c:v>
                </c:pt>
                <c:pt idx="490">
                  <c:v>0.50025471217524198</c:v>
                </c:pt>
                <c:pt idx="491">
                  <c:v>0.50025419420437212</c:v>
                </c:pt>
                <c:pt idx="492">
                  <c:v>0.50025367833587009</c:v>
                </c:pt>
                <c:pt idx="493">
                  <c:v>0.500253164556962</c:v>
                </c:pt>
                <c:pt idx="494">
                  <c:v>0.50025265285497722</c:v>
                </c:pt>
                <c:pt idx="495">
                  <c:v>0.50025214321734746</c:v>
                </c:pt>
                <c:pt idx="496">
                  <c:v>0.50025163563160546</c:v>
                </c:pt>
                <c:pt idx="497">
                  <c:v>0.50025113008538424</c:v>
                </c:pt>
                <c:pt idx="498">
                  <c:v>0.50025062656641606</c:v>
                </c:pt>
                <c:pt idx="499">
                  <c:v>0.5002501250625313</c:v>
                </c:pt>
                <c:pt idx="500">
                  <c:v>0.50024962556165753</c:v>
                </c:pt>
                <c:pt idx="501">
                  <c:v>0.50024912805181865</c:v>
                </c:pt>
                <c:pt idx="502">
                  <c:v>0.50024863252113372</c:v>
                </c:pt>
                <c:pt idx="503">
                  <c:v>0.50024813895781639</c:v>
                </c:pt>
                <c:pt idx="504">
                  <c:v>0.50024764735017335</c:v>
                </c:pt>
                <c:pt idx="505">
                  <c:v>0.5002471576866041</c:v>
                </c:pt>
                <c:pt idx="506">
                  <c:v>0.50024666995559941</c:v>
                </c:pt>
                <c:pt idx="507">
                  <c:v>0.50024618414574107</c:v>
                </c:pt>
                <c:pt idx="508">
                  <c:v>0.50024570024570025</c:v>
                </c:pt>
                <c:pt idx="509">
                  <c:v>0.5002452182442374</c:v>
                </c:pt>
                <c:pt idx="510">
                  <c:v>0.50024473813020065</c:v>
                </c:pt>
                <c:pt idx="511">
                  <c:v>0.50024425989252563</c:v>
                </c:pt>
                <c:pt idx="512">
                  <c:v>0.50024378352023402</c:v>
                </c:pt>
                <c:pt idx="513">
                  <c:v>0.50024330900243308</c:v>
                </c:pt>
                <c:pt idx="514">
                  <c:v>0.50024283632831468</c:v>
                </c:pt>
                <c:pt idx="515">
                  <c:v>0.50024236548715462</c:v>
                </c:pt>
                <c:pt idx="516">
                  <c:v>0.50024189646831152</c:v>
                </c:pt>
                <c:pt idx="517">
                  <c:v>0.5002414292612265</c:v>
                </c:pt>
                <c:pt idx="518">
                  <c:v>0.50024096385542172</c:v>
                </c:pt>
                <c:pt idx="519">
                  <c:v>0.50024050024050026</c:v>
                </c:pt>
                <c:pt idx="520">
                  <c:v>0.50024003840614495</c:v>
                </c:pt>
                <c:pt idx="521">
                  <c:v>0.50023957834211785</c:v>
                </c:pt>
                <c:pt idx="522">
                  <c:v>0.50023912003825921</c:v>
                </c:pt>
                <c:pt idx="523">
                  <c:v>0.50023866348448687</c:v>
                </c:pt>
                <c:pt idx="524">
                  <c:v>0.5002382086707956</c:v>
                </c:pt>
                <c:pt idx="525">
                  <c:v>0.50023775558725625</c:v>
                </c:pt>
                <c:pt idx="526">
                  <c:v>0.50023730422401513</c:v>
                </c:pt>
                <c:pt idx="527">
                  <c:v>0.50023685457129319</c:v>
                </c:pt>
                <c:pt idx="528">
                  <c:v>0.50023640661938529</c:v>
                </c:pt>
                <c:pt idx="529">
                  <c:v>0.50023596035865969</c:v>
                </c:pt>
                <c:pt idx="530">
                  <c:v>0.50023551577955727</c:v>
                </c:pt>
                <c:pt idx="531">
                  <c:v>0.5002350728725905</c:v>
                </c:pt>
                <c:pt idx="532">
                  <c:v>0.50023463162834347</c:v>
                </c:pt>
                <c:pt idx="533">
                  <c:v>0.50023419203747077</c:v>
                </c:pt>
                <c:pt idx="534">
                  <c:v>0.50023375409069659</c:v>
                </c:pt>
                <c:pt idx="535">
                  <c:v>0.50023331777881475</c:v>
                </c:pt>
                <c:pt idx="536">
                  <c:v>0.50023288309268743</c:v>
                </c:pt>
                <c:pt idx="537">
                  <c:v>0.50023245002324501</c:v>
                </c:pt>
                <c:pt idx="538">
                  <c:v>0.50023201856148491</c:v>
                </c:pt>
                <c:pt idx="539">
                  <c:v>0.50023158869847151</c:v>
                </c:pt>
                <c:pt idx="540">
                  <c:v>0.50023116042533522</c:v>
                </c:pt>
                <c:pt idx="541">
                  <c:v>0.50023073373327176</c:v>
                </c:pt>
                <c:pt idx="542">
                  <c:v>0.50023030861354212</c:v>
                </c:pt>
                <c:pt idx="543">
                  <c:v>0.50022988505747124</c:v>
                </c:pt>
                <c:pt idx="544">
                  <c:v>0.50022946305644789</c:v>
                </c:pt>
                <c:pt idx="545">
                  <c:v>0.50022904260192391</c:v>
                </c:pt>
                <c:pt idx="546">
                  <c:v>0.50022862368541376</c:v>
                </c:pt>
                <c:pt idx="547">
                  <c:v>0.50022820629849385</c:v>
                </c:pt>
                <c:pt idx="548">
                  <c:v>0.50022779043280186</c:v>
                </c:pt>
                <c:pt idx="549">
                  <c:v>0.50022737608003642</c:v>
                </c:pt>
                <c:pt idx="550">
                  <c:v>0.50022696323195648</c:v>
                </c:pt>
                <c:pt idx="551">
                  <c:v>0.50022655188038057</c:v>
                </c:pt>
                <c:pt idx="552">
                  <c:v>0.50022614201718685</c:v>
                </c:pt>
                <c:pt idx="553">
                  <c:v>0.50022573363431155</c:v>
                </c:pt>
                <c:pt idx="554">
                  <c:v>0.50022532672374942</c:v>
                </c:pt>
                <c:pt idx="555">
                  <c:v>0.5002249212775528</c:v>
                </c:pt>
                <c:pt idx="556">
                  <c:v>0.50022451728783113</c:v>
                </c:pt>
                <c:pt idx="557">
                  <c:v>0.50022411474675033</c:v>
                </c:pt>
                <c:pt idx="558">
                  <c:v>0.5002237136465324</c:v>
                </c:pt>
                <c:pt idx="559">
                  <c:v>0.50022331397945508</c:v>
                </c:pt>
                <c:pt idx="560">
                  <c:v>0.50022291573785105</c:v>
                </c:pt>
                <c:pt idx="561">
                  <c:v>0.50022251891410774</c:v>
                </c:pt>
                <c:pt idx="562">
                  <c:v>0.50022212350066642</c:v>
                </c:pt>
                <c:pt idx="563">
                  <c:v>0.50022172949002219</c:v>
                </c:pt>
                <c:pt idx="564">
                  <c:v>0.50022133687472337</c:v>
                </c:pt>
                <c:pt idx="565">
                  <c:v>0.50022094564737074</c:v>
                </c:pt>
                <c:pt idx="566">
                  <c:v>0.50022055580061753</c:v>
                </c:pt>
                <c:pt idx="567">
                  <c:v>0.50022016732716867</c:v>
                </c:pt>
                <c:pt idx="568">
                  <c:v>0.5002197802197802</c:v>
                </c:pt>
                <c:pt idx="569">
                  <c:v>0.50021939447125929</c:v>
                </c:pt>
                <c:pt idx="570">
                  <c:v>0.50021901007446345</c:v>
                </c:pt>
                <c:pt idx="571">
                  <c:v>0.50021862702229991</c:v>
                </c:pt>
                <c:pt idx="572">
                  <c:v>0.50021824530772585</c:v>
                </c:pt>
                <c:pt idx="573">
                  <c:v>0.50021786492374731</c:v>
                </c:pt>
                <c:pt idx="574">
                  <c:v>0.50021748586341885</c:v>
                </c:pt>
                <c:pt idx="575">
                  <c:v>0.50021710811984366</c:v>
                </c:pt>
                <c:pt idx="576">
                  <c:v>0.50021673168617253</c:v>
                </c:pt>
                <c:pt idx="577">
                  <c:v>0.50021635655560359</c:v>
                </c:pt>
                <c:pt idx="578">
                  <c:v>0.50021598272138224</c:v>
                </c:pt>
                <c:pt idx="579">
                  <c:v>0.50021561017680038</c:v>
                </c:pt>
                <c:pt idx="580">
                  <c:v>0.50021523891519581</c:v>
                </c:pt>
                <c:pt idx="581">
                  <c:v>0.50021486892995271</c:v>
                </c:pt>
                <c:pt idx="582">
                  <c:v>0.5002145002145002</c:v>
                </c:pt>
                <c:pt idx="583">
                  <c:v>0.50021413276231264</c:v>
                </c:pt>
                <c:pt idx="584">
                  <c:v>0.50021376656690897</c:v>
                </c:pt>
                <c:pt idx="585">
                  <c:v>0.50021340162185235</c:v>
                </c:pt>
                <c:pt idx="586">
                  <c:v>0.50021303792074989</c:v>
                </c:pt>
                <c:pt idx="587">
                  <c:v>0.50021267545725223</c:v>
                </c:pt>
                <c:pt idx="588">
                  <c:v>0.50021231422505308</c:v>
                </c:pt>
                <c:pt idx="589">
                  <c:v>0.50021195421788889</c:v>
                </c:pt>
                <c:pt idx="590">
                  <c:v>0.50021159542953875</c:v>
                </c:pt>
                <c:pt idx="591">
                  <c:v>0.50021123785382338</c:v>
                </c:pt>
                <c:pt idx="592">
                  <c:v>0.50021088148460569</c:v>
                </c:pt>
                <c:pt idx="593">
                  <c:v>0.50021052631578944</c:v>
                </c:pt>
                <c:pt idx="594">
                  <c:v>0.50021017234131993</c:v>
                </c:pt>
                <c:pt idx="595">
                  <c:v>0.50020981955518251</c:v>
                </c:pt>
                <c:pt idx="596">
                  <c:v>0.50020946795140342</c:v>
                </c:pt>
                <c:pt idx="597">
                  <c:v>0.50020911752404851</c:v>
                </c:pt>
                <c:pt idx="598">
                  <c:v>0.50020876826722338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4B-42A4-962A-95259D98B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606944"/>
        <c:axId val="1087238880"/>
      </c:lineChart>
      <c:catAx>
        <c:axId val="14385581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726512"/>
        <c:crosses val="autoZero"/>
        <c:auto val="1"/>
        <c:lblAlgn val="ctr"/>
        <c:lblOffset val="100"/>
        <c:noMultiLvlLbl val="0"/>
      </c:catAx>
      <c:valAx>
        <c:axId val="108672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8558144"/>
        <c:crosses val="autoZero"/>
        <c:crossBetween val="between"/>
      </c:valAx>
      <c:valAx>
        <c:axId val="1087238880"/>
        <c:scaling>
          <c:orientation val="minMax"/>
        </c:scaling>
        <c:delete val="0"/>
        <c:axPos val="r"/>
        <c:numFmt formatCode="0.000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8606944"/>
        <c:crosses val="max"/>
        <c:crossBetween val="between"/>
      </c:valAx>
      <c:catAx>
        <c:axId val="1438606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087238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42847769028871"/>
          <c:y val="5.4008071061177748E-2"/>
          <c:w val="0.72248378006422442"/>
          <c:h val="0.78291987930581763"/>
        </c:manualLayout>
      </c:layout>
      <c:lineChart>
        <c:grouping val="standard"/>
        <c:varyColors val="0"/>
        <c:ser>
          <c:idx val="0"/>
          <c:order val="0"/>
          <c:tx>
            <c:strRef>
              <c:f>'CONTROL (2)'!$F$6</c:f>
              <c:strCache>
                <c:ptCount val="1"/>
                <c:pt idx="0">
                  <c:v>Perfect 5ths (Hz)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4"/>
            <c:spPr>
              <a:solidFill>
                <a:srgbClr val="FF7979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'CONTROL (2)'!$I$14:$I$28</c:f>
              <c:numCache>
                <c:formatCode>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4">
                  <c:v>13</c:v>
                </c:pt>
              </c:numCache>
            </c:numRef>
          </c:cat>
          <c:val>
            <c:numRef>
              <c:f>'CONTROL (2)'!$F$14:$F$28</c:f>
              <c:numCache>
                <c:formatCode>0.000000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2.25</c:v>
                </c:pt>
                <c:pt idx="3">
                  <c:v>3.375</c:v>
                </c:pt>
                <c:pt idx="4">
                  <c:v>5.0625</c:v>
                </c:pt>
                <c:pt idx="5">
                  <c:v>7.59375</c:v>
                </c:pt>
                <c:pt idx="6">
                  <c:v>11.390625</c:v>
                </c:pt>
                <c:pt idx="7">
                  <c:v>17.0859375</c:v>
                </c:pt>
                <c:pt idx="8">
                  <c:v>25.62890625</c:v>
                </c:pt>
                <c:pt idx="9">
                  <c:v>38.443359375</c:v>
                </c:pt>
                <c:pt idx="10">
                  <c:v>57.6650390625</c:v>
                </c:pt>
                <c:pt idx="11">
                  <c:v>86.49755859375</c:v>
                </c:pt>
                <c:pt idx="12">
                  <c:v>129.746337890625</c:v>
                </c:pt>
                <c:pt idx="13">
                  <c:v>194.6195068359375</c:v>
                </c:pt>
                <c:pt idx="14">
                  <c:v>291.92926025390625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653-42DD-9FE9-649E8993BD73}"/>
            </c:ext>
          </c:extLst>
        </c:ser>
        <c:ser>
          <c:idx val="1"/>
          <c:order val="1"/>
          <c:tx>
            <c:strRef>
              <c:f>'CONTROL (2)'!$G$6</c:f>
              <c:strCache>
                <c:ptCount val="1"/>
                <c:pt idx="0">
                  <c:v>Well Tempered 5ths (Hz)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DD5FF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'CONTROL (2)'!$I$14:$I$28</c:f>
              <c:numCache>
                <c:formatCode>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4">
                  <c:v>13</c:v>
                </c:pt>
              </c:numCache>
            </c:numRef>
          </c:cat>
          <c:val>
            <c:numRef>
              <c:f>'CONTROL (2)'!$G$14:$G$28</c:f>
              <c:numCache>
                <c:formatCode>_-* #,##0.0000_-;\-* #,##0.0000_-;_-* "-"??_-;_-@_-</c:formatCode>
                <c:ptCount val="15"/>
                <c:pt idx="0">
                  <c:v>1</c:v>
                </c:pt>
                <c:pt idx="1">
                  <c:v>1.4983070768766817</c:v>
                </c:pt>
                <c:pt idx="2">
                  <c:v>2.2449240966187465</c:v>
                </c:pt>
                <c:pt idx="3">
                  <c:v>3.3635856610148593</c:v>
                </c:pt>
                <c:pt idx="4">
                  <c:v>5.0396841995794954</c:v>
                </c:pt>
                <c:pt idx="5">
                  <c:v>7.5509945014535536</c:v>
                </c:pt>
                <c:pt idx="6">
                  <c:v>11.31370849898477</c:v>
                </c:pt>
                <c:pt idx="7">
                  <c:v>16.951409509748743</c:v>
                </c:pt>
                <c:pt idx="8">
                  <c:v>25.398416831491222</c:v>
                </c:pt>
                <c:pt idx="9">
                  <c:v>38.054627680087123</c:v>
                </c:pt>
                <c:pt idx="10">
                  <c:v>57.017517960981799</c:v>
                </c:pt>
                <c:pt idx="11">
                  <c:v>85.429750666882342</c:v>
                </c:pt>
                <c:pt idx="12">
                  <c:v>128.00000000000023</c:v>
                </c:pt>
                <c:pt idx="13">
                  <c:v>191.7833058402156</c:v>
                </c:pt>
                <c:pt idx="14">
                  <c:v>287.35028436720006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653-42DD-9FE9-649E8993B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27760"/>
        <c:axId val="943412080"/>
      </c:lineChart>
      <c:lineChart>
        <c:grouping val="standard"/>
        <c:varyColors val="0"/>
        <c:ser>
          <c:idx val="2"/>
          <c:order val="2"/>
          <c:tx>
            <c:strRef>
              <c:f>'CONTROL (2)'!$K$6</c:f>
              <c:strCache>
                <c:ptCount val="1"/>
                <c:pt idx="0">
                  <c:v>0.618</c:v>
                </c:pt>
              </c:strCache>
            </c:strRef>
          </c:tx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14"/>
            <c:spPr>
              <a:solidFill>
                <a:srgbClr val="FFFF00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'CONTROL (2)'!$K$14:$K$28</c:f>
              <c:numCache>
                <c:formatCode>0.0000000</c:formatCode>
                <c:ptCount val="15"/>
                <c:pt idx="0" formatCode="0.00000">
                  <c:v>0</c:v>
                </c:pt>
                <c:pt idx="1">
                  <c:v>0.33352154211024027</c:v>
                </c:pt>
                <c:pt idx="2" formatCode="0.00000">
                  <c:v>0.44469534222361901</c:v>
                </c:pt>
                <c:pt idx="3" formatCode="0.00000">
                  <c:v>0.50028220683779245</c:v>
                </c:pt>
                <c:pt idx="4" formatCode="0.00000">
                  <c:v>0.53363429725229738</c:v>
                </c:pt>
                <c:pt idx="5" formatCode="0.00000">
                  <c:v>0.55586900056699906</c:v>
                </c:pt>
                <c:pt idx="6" formatCode="0.00000">
                  <c:v>0.57175091125328914</c:v>
                </c:pt>
                <c:pt idx="7" formatCode="0.00000">
                  <c:v>0.58366232654682038</c:v>
                </c:pt>
                <c:pt idx="8" formatCode="0.00000">
                  <c:v>0.59292674491190012</c:v>
                </c:pt>
                <c:pt idx="9" formatCode="0.00000">
                  <c:v>0.6003382654270929</c:v>
                </c:pt>
                <c:pt idx="10" formatCode="0.00000">
                  <c:v>0.60640222386966181</c:v>
                </c:pt>
                <c:pt idx="11" formatCode="0.00000">
                  <c:v>0.6114555107577937</c:v>
                </c:pt>
                <c:pt idx="12" formatCode="0.00000">
                  <c:v>0.61573135798870937</c:v>
                </c:pt>
                <c:pt idx="13" formatCode="0.00000">
                  <c:v>0.61803339886999997</c:v>
                </c:pt>
                <c:pt idx="14" formatCode="0.00000">
                  <c:v>0.61939635977468976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653-42DD-9FE9-649E8993B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28152"/>
        <c:axId val="943408552"/>
      </c:lineChart>
      <c:catAx>
        <c:axId val="943427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412080"/>
        <c:crosses val="autoZero"/>
        <c:auto val="1"/>
        <c:lblAlgn val="ctr"/>
        <c:lblOffset val="100"/>
        <c:noMultiLvlLbl val="0"/>
      </c:catAx>
      <c:valAx>
        <c:axId val="94341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427760"/>
        <c:crosses val="autoZero"/>
        <c:crossBetween val="between"/>
      </c:valAx>
      <c:valAx>
        <c:axId val="943408552"/>
        <c:scaling>
          <c:orientation val="minMax"/>
          <c:max val="0.8"/>
          <c:min val="0"/>
        </c:scaling>
        <c:delete val="0"/>
        <c:axPos val="r"/>
        <c:numFmt formatCode="0.0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428152"/>
        <c:crosses val="max"/>
        <c:crossBetween val="between"/>
        <c:majorUnit val="0.6180000000000001"/>
      </c:valAx>
      <c:catAx>
        <c:axId val="943428152"/>
        <c:scaling>
          <c:orientation val="minMax"/>
        </c:scaling>
        <c:delete val="1"/>
        <c:axPos val="b"/>
        <c:majorTickMark val="out"/>
        <c:minorTickMark val="none"/>
        <c:tickLblPos val="nextTo"/>
        <c:crossAx val="943408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343572411597837"/>
          <c:y val="0.88207828519319498"/>
          <c:w val="0.52427794369599201"/>
          <c:h val="0.105267826342544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70C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circle"/>
            <c:size val="8"/>
            <c:spPr>
              <a:solidFill>
                <a:srgbClr val="FFFF0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'CONTROL (2)'!$C$35:$C$119</c:f>
              <c:numCache>
                <c:formatCode>0.000000</c:formatCode>
                <c:ptCount val="85"/>
                <c:pt idx="0">
                  <c:v>1</c:v>
                </c:pt>
                <c:pt idx="1">
                  <c:v>1.0714285714285714</c:v>
                </c:pt>
                <c:pt idx="2">
                  <c:v>1.1428571428571428</c:v>
                </c:pt>
                <c:pt idx="3">
                  <c:v>1.2142857142857142</c:v>
                </c:pt>
                <c:pt idx="4">
                  <c:v>1.2857142857142856</c:v>
                </c:pt>
                <c:pt idx="5">
                  <c:v>1.357142857142857</c:v>
                </c:pt>
                <c:pt idx="6">
                  <c:v>1.4285714285714284</c:v>
                </c:pt>
                <c:pt idx="7">
                  <c:v>1.5</c:v>
                </c:pt>
                <c:pt idx="8">
                  <c:v>1.6071428571428572</c:v>
                </c:pt>
                <c:pt idx="9">
                  <c:v>1.7142857142857144</c:v>
                </c:pt>
                <c:pt idx="10">
                  <c:v>1.8214285714285716</c:v>
                </c:pt>
                <c:pt idx="11">
                  <c:v>1.9285714285714288</c:v>
                </c:pt>
                <c:pt idx="12">
                  <c:v>2.035714285714286</c:v>
                </c:pt>
                <c:pt idx="13">
                  <c:v>2.1428571428571432</c:v>
                </c:pt>
                <c:pt idx="14">
                  <c:v>2.25</c:v>
                </c:pt>
                <c:pt idx="15">
                  <c:v>2.4107142857142856</c:v>
                </c:pt>
                <c:pt idx="16">
                  <c:v>2.5714285714285712</c:v>
                </c:pt>
                <c:pt idx="17">
                  <c:v>2.7321428571428568</c:v>
                </c:pt>
                <c:pt idx="18">
                  <c:v>2.8928571428571423</c:v>
                </c:pt>
                <c:pt idx="19">
                  <c:v>3.0535714285714279</c:v>
                </c:pt>
                <c:pt idx="20">
                  <c:v>3.2142857142857135</c:v>
                </c:pt>
                <c:pt idx="21">
                  <c:v>3.375</c:v>
                </c:pt>
                <c:pt idx="22">
                  <c:v>3.6160714285714284</c:v>
                </c:pt>
                <c:pt idx="23">
                  <c:v>3.8571428571428568</c:v>
                </c:pt>
                <c:pt idx="24">
                  <c:v>4.0982142857142856</c:v>
                </c:pt>
                <c:pt idx="25">
                  <c:v>4.3392857142857144</c:v>
                </c:pt>
                <c:pt idx="26">
                  <c:v>4.5803571428571432</c:v>
                </c:pt>
                <c:pt idx="27">
                  <c:v>4.8214285714285721</c:v>
                </c:pt>
                <c:pt idx="28">
                  <c:v>5.0625</c:v>
                </c:pt>
                <c:pt idx="29">
                  <c:v>5.4241071428571432</c:v>
                </c:pt>
                <c:pt idx="30">
                  <c:v>5.7857142857142865</c:v>
                </c:pt>
                <c:pt idx="31">
                  <c:v>6.1473214285714297</c:v>
                </c:pt>
                <c:pt idx="32">
                  <c:v>6.508928571428573</c:v>
                </c:pt>
                <c:pt idx="33">
                  <c:v>6.8705357142857162</c:v>
                </c:pt>
                <c:pt idx="34">
                  <c:v>7.2321428571428594</c:v>
                </c:pt>
                <c:pt idx="35">
                  <c:v>7.59375</c:v>
                </c:pt>
                <c:pt idx="36">
                  <c:v>8.1361607142857135</c:v>
                </c:pt>
                <c:pt idx="37">
                  <c:v>8.678571428571427</c:v>
                </c:pt>
                <c:pt idx="38">
                  <c:v>9.2209821428571406</c:v>
                </c:pt>
                <c:pt idx="39">
                  <c:v>9.7633928571428541</c:v>
                </c:pt>
                <c:pt idx="40">
                  <c:v>10.305803571428568</c:v>
                </c:pt>
                <c:pt idx="41">
                  <c:v>10.848214285714281</c:v>
                </c:pt>
                <c:pt idx="42">
                  <c:v>11.390625</c:v>
                </c:pt>
                <c:pt idx="43">
                  <c:v>12.204241071428571</c:v>
                </c:pt>
                <c:pt idx="44">
                  <c:v>13.017857142857142</c:v>
                </c:pt>
                <c:pt idx="45">
                  <c:v>13.831473214285714</c:v>
                </c:pt>
                <c:pt idx="46">
                  <c:v>14.645089285714285</c:v>
                </c:pt>
                <c:pt idx="47">
                  <c:v>15.458705357142856</c:v>
                </c:pt>
                <c:pt idx="48">
                  <c:v>16.272321428571427</c:v>
                </c:pt>
                <c:pt idx="49">
                  <c:v>17.0859375</c:v>
                </c:pt>
                <c:pt idx="50">
                  <c:v>18.306361607142858</c:v>
                </c:pt>
                <c:pt idx="51">
                  <c:v>19.526785714285715</c:v>
                </c:pt>
                <c:pt idx="52">
                  <c:v>20.747209821428573</c:v>
                </c:pt>
                <c:pt idx="53">
                  <c:v>21.967633928571431</c:v>
                </c:pt>
                <c:pt idx="54">
                  <c:v>23.188058035714288</c:v>
                </c:pt>
                <c:pt idx="55">
                  <c:v>24.408482142857146</c:v>
                </c:pt>
                <c:pt idx="56">
                  <c:v>25.62890625</c:v>
                </c:pt>
                <c:pt idx="57">
                  <c:v>27.459542410714285</c:v>
                </c:pt>
                <c:pt idx="58">
                  <c:v>29.290178571428569</c:v>
                </c:pt>
                <c:pt idx="59">
                  <c:v>31.120814732142854</c:v>
                </c:pt>
                <c:pt idx="60">
                  <c:v>32.951450892857139</c:v>
                </c:pt>
                <c:pt idx="61">
                  <c:v>34.782087053571423</c:v>
                </c:pt>
                <c:pt idx="62">
                  <c:v>36.612723214285708</c:v>
                </c:pt>
                <c:pt idx="63">
                  <c:v>38.443359375</c:v>
                </c:pt>
                <c:pt idx="64">
                  <c:v>41.189313616071431</c:v>
                </c:pt>
                <c:pt idx="65">
                  <c:v>43.935267857142861</c:v>
                </c:pt>
                <c:pt idx="66">
                  <c:v>46.681222098214292</c:v>
                </c:pt>
                <c:pt idx="67">
                  <c:v>49.427176339285722</c:v>
                </c:pt>
                <c:pt idx="68">
                  <c:v>52.173130580357153</c:v>
                </c:pt>
                <c:pt idx="69">
                  <c:v>54.919084821428584</c:v>
                </c:pt>
                <c:pt idx="70">
                  <c:v>57.6650390625</c:v>
                </c:pt>
                <c:pt idx="71">
                  <c:v>61.783970424107146</c:v>
                </c:pt>
                <c:pt idx="72">
                  <c:v>65.902901785714292</c:v>
                </c:pt>
                <c:pt idx="73">
                  <c:v>70.021833147321431</c:v>
                </c:pt>
                <c:pt idx="74">
                  <c:v>74.140764508928569</c:v>
                </c:pt>
                <c:pt idx="75">
                  <c:v>78.259695870535708</c:v>
                </c:pt>
                <c:pt idx="76">
                  <c:v>82.378627232142847</c:v>
                </c:pt>
                <c:pt idx="77">
                  <c:v>86.49755859375</c:v>
                </c:pt>
                <c:pt idx="78">
                  <c:v>92.675955636160708</c:v>
                </c:pt>
                <c:pt idx="79">
                  <c:v>98.854352678571416</c:v>
                </c:pt>
                <c:pt idx="80">
                  <c:v>105.03274972098212</c:v>
                </c:pt>
                <c:pt idx="81">
                  <c:v>111.21114676339283</c:v>
                </c:pt>
                <c:pt idx="82">
                  <c:v>117.38954380580354</c:v>
                </c:pt>
                <c:pt idx="83">
                  <c:v>123.56794084821425</c:v>
                </c:pt>
                <c:pt idx="84">
                  <c:v>129.746337890625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4C-4A4D-A380-25CEA1988E17}"/>
            </c:ext>
          </c:extLst>
        </c:ser>
        <c:ser>
          <c:idx val="1"/>
          <c:order val="1"/>
          <c:spPr>
            <a:ln w="127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D9DBFF"/>
              </a:solidFill>
              <a:ln w="9525">
                <a:solidFill>
                  <a:srgbClr val="002060"/>
                </a:solidFill>
              </a:ln>
              <a:effectLst/>
            </c:spPr>
          </c:marker>
          <c:val>
            <c:numRef>
              <c:f>'CONTROL (2)'!$F$35:$F$119</c:f>
              <c:numCache>
                <c:formatCode>0.000000</c:formatCode>
                <c:ptCount val="85"/>
                <c:pt idx="0">
                  <c:v>1</c:v>
                </c:pt>
                <c:pt idx="1">
                  <c:v>1.0711867252680973</c:v>
                </c:pt>
                <c:pt idx="2">
                  <c:v>1.1423734505361947</c:v>
                </c:pt>
                <c:pt idx="3">
                  <c:v>1.213560175804292</c:v>
                </c:pt>
                <c:pt idx="4">
                  <c:v>1.2847469010723893</c:v>
                </c:pt>
                <c:pt idx="5">
                  <c:v>1.3559336263404866</c:v>
                </c:pt>
                <c:pt idx="6">
                  <c:v>1.427120351608584</c:v>
                </c:pt>
                <c:pt idx="7">
                  <c:v>1.4983070768766817</c:v>
                </c:pt>
                <c:pt idx="8">
                  <c:v>1.604966651125548</c:v>
                </c:pt>
                <c:pt idx="9">
                  <c:v>1.7116262253744143</c:v>
                </c:pt>
                <c:pt idx="10">
                  <c:v>1.8182857996232806</c:v>
                </c:pt>
                <c:pt idx="11">
                  <c:v>1.9249453738721469</c:v>
                </c:pt>
                <c:pt idx="12">
                  <c:v>2.0316049481210134</c:v>
                </c:pt>
                <c:pt idx="13">
                  <c:v>2.1382645223698797</c:v>
                </c:pt>
                <c:pt idx="14" formatCode="_-* #,##0.000000_-;\-* #,##0.000000_-;_-* &quot;-&quot;??_-;_-@_-">
                  <c:v>2.2449240966187465</c:v>
                </c:pt>
                <c:pt idx="15" formatCode="_-* #,##0.000000_-;\-* #,##0.000000_-;_-* &quot;-&quot;??_-;_-@_-">
                  <c:v>2.4047328915324768</c:v>
                </c:pt>
                <c:pt idx="16" formatCode="_-* #,##0.000000_-;\-* #,##0.000000_-;_-* &quot;-&quot;??_-;_-@_-">
                  <c:v>2.5645416864462072</c:v>
                </c:pt>
                <c:pt idx="17" formatCode="_-* #,##0.000000_-;\-* #,##0.000000_-;_-* &quot;-&quot;??_-;_-@_-">
                  <c:v>2.7243504813599375</c:v>
                </c:pt>
                <c:pt idx="18" formatCode="_-* #,##0.000000_-;\-* #,##0.000000_-;_-* &quot;-&quot;??_-;_-@_-">
                  <c:v>2.8841592762736679</c:v>
                </c:pt>
                <c:pt idx="19" formatCode="_-* #,##0.000000_-;\-* #,##0.000000_-;_-* &quot;-&quot;??_-;_-@_-">
                  <c:v>3.0439680711873982</c:v>
                </c:pt>
                <c:pt idx="20" formatCode="_-* #,##0.000000_-;\-* #,##0.000000_-;_-* &quot;-&quot;??_-;_-@_-">
                  <c:v>3.2037768661011286</c:v>
                </c:pt>
                <c:pt idx="21" formatCode="_-* #,##0.000000_-;\-* #,##0.000000_-;_-* &quot;-&quot;??_-;_-@_-">
                  <c:v>3.3635856610148593</c:v>
                </c:pt>
                <c:pt idx="22" formatCode="_-* #,##0.000000_-;\-* #,##0.000000_-;_-* &quot;-&quot;??_-;_-@_-">
                  <c:v>3.6030283093812359</c:v>
                </c:pt>
                <c:pt idx="23" formatCode="_-* #,##0.000000_-;\-* #,##0.000000_-;_-* &quot;-&quot;??_-;_-@_-">
                  <c:v>3.8424709577476124</c:v>
                </c:pt>
                <c:pt idx="24" formatCode="_-* #,##0.000000_-;\-* #,##0.000000_-;_-* &quot;-&quot;??_-;_-@_-">
                  <c:v>4.0819136061139893</c:v>
                </c:pt>
                <c:pt idx="25" formatCode="_-* #,##0.000000_-;\-* #,##0.000000_-;_-* &quot;-&quot;??_-;_-@_-">
                  <c:v>4.3213562544803663</c:v>
                </c:pt>
                <c:pt idx="26" formatCode="_-* #,##0.000000_-;\-* #,##0.000000_-;_-* &quot;-&quot;??_-;_-@_-">
                  <c:v>4.5607989028467433</c:v>
                </c:pt>
                <c:pt idx="27" formatCode="_-* #,##0.000000_-;\-* #,##0.000000_-;_-* &quot;-&quot;??_-;_-@_-">
                  <c:v>4.8002415512131202</c:v>
                </c:pt>
                <c:pt idx="28" formatCode="_-* #,##0.000000_-;\-* #,##0.000000_-;_-* &quot;-&quot;??_-;_-@_-">
                  <c:v>5.0396841995794954</c:v>
                </c:pt>
                <c:pt idx="29" formatCode="_-* #,##0.000000_-;\-* #,##0.000000_-;_-* &quot;-&quot;??_-;_-@_-">
                  <c:v>5.3984428141329319</c:v>
                </c:pt>
                <c:pt idx="30" formatCode="_-* #,##0.000000_-;\-* #,##0.000000_-;_-* &quot;-&quot;??_-;_-@_-">
                  <c:v>5.7572014286863684</c:v>
                </c:pt>
                <c:pt idx="31" formatCode="_-* #,##0.000000_-;\-* #,##0.000000_-;_-* &quot;-&quot;??_-;_-@_-">
                  <c:v>6.1159600432398049</c:v>
                </c:pt>
                <c:pt idx="32" formatCode="_-* #,##0.000000_-;\-* #,##0.000000_-;_-* &quot;-&quot;??_-;_-@_-">
                  <c:v>6.4747186577932414</c:v>
                </c:pt>
                <c:pt idx="33" formatCode="_-* #,##0.000000_-;\-* #,##0.000000_-;_-* &quot;-&quot;??_-;_-@_-">
                  <c:v>6.8334772723466779</c:v>
                </c:pt>
                <c:pt idx="34" formatCode="_-* #,##0.000000_-;\-* #,##0.000000_-;_-* &quot;-&quot;??_-;_-@_-">
                  <c:v>7.1922358869001144</c:v>
                </c:pt>
                <c:pt idx="35" formatCode="_-* #,##0.000000_-;\-* #,##0.000000_-;_-* &quot;-&quot;??_-;_-@_-">
                  <c:v>7.5509945014535536</c:v>
                </c:pt>
                <c:pt idx="36" formatCode="_-* #,##0.000000_-;\-* #,##0.000000_-;_-* &quot;-&quot;??_-;_-@_-">
                  <c:v>8.0885250725294409</c:v>
                </c:pt>
                <c:pt idx="37" formatCode="_-* #,##0.000000_-;\-* #,##0.000000_-;_-* &quot;-&quot;??_-;_-@_-">
                  <c:v>8.6260556436053282</c:v>
                </c:pt>
                <c:pt idx="38" formatCode="_-* #,##0.000000_-;\-* #,##0.000000_-;_-* &quot;-&quot;??_-;_-@_-">
                  <c:v>9.1635862146812155</c:v>
                </c:pt>
                <c:pt idx="39" formatCode="_-* #,##0.000000_-;\-* #,##0.000000_-;_-* &quot;-&quot;??_-;_-@_-">
                  <c:v>9.7011167857571028</c:v>
                </c:pt>
                <c:pt idx="40" formatCode="_-* #,##0.000000_-;\-* #,##0.000000_-;_-* &quot;-&quot;??_-;_-@_-">
                  <c:v>10.23864735683299</c:v>
                </c:pt>
                <c:pt idx="41" formatCode="_-* #,##0.000000_-;\-* #,##0.000000_-;_-* &quot;-&quot;??_-;_-@_-">
                  <c:v>10.776177927908877</c:v>
                </c:pt>
                <c:pt idx="42" formatCode="_-* #,##0.000000_-;\-* #,##0.000000_-;_-* &quot;-&quot;??_-;_-@_-">
                  <c:v>11.31370849898477</c:v>
                </c:pt>
                <c:pt idx="43" formatCode="_-* #,##0.000000_-;\-* #,##0.000000_-;_-* &quot;-&quot;??_-;_-@_-">
                  <c:v>12.119094357665338</c:v>
                </c:pt>
                <c:pt idx="44" formatCode="_-* #,##0.000000_-;\-* #,##0.000000_-;_-* &quot;-&quot;??_-;_-@_-">
                  <c:v>12.924480216345906</c:v>
                </c:pt>
                <c:pt idx="45" formatCode="_-* #,##0.000000_-;\-* #,##0.000000_-;_-* &quot;-&quot;??_-;_-@_-">
                  <c:v>13.729866075026473</c:v>
                </c:pt>
                <c:pt idx="46" formatCode="_-* #,##0.000000_-;\-* #,##0.000000_-;_-* &quot;-&quot;??_-;_-@_-">
                  <c:v>14.535251933707041</c:v>
                </c:pt>
                <c:pt idx="47" formatCode="_-* #,##0.000000_-;\-* #,##0.000000_-;_-* &quot;-&quot;??_-;_-@_-">
                  <c:v>15.340637792387609</c:v>
                </c:pt>
                <c:pt idx="48" formatCode="_-* #,##0.000000_-;\-* #,##0.000000_-;_-* &quot;-&quot;??_-;_-@_-">
                  <c:v>16.146023651068177</c:v>
                </c:pt>
                <c:pt idx="49" formatCode="_-* #,##0.000000_-;\-* #,##0.000000_-;_-* &quot;-&quot;??_-;_-@_-">
                  <c:v>16.951409509748743</c:v>
                </c:pt>
                <c:pt idx="50" formatCode="_-* #,##0.000000_-;\-* #,##0.000000_-;_-* &quot;-&quot;??_-;_-@_-">
                  <c:v>18.15812484142624</c:v>
                </c:pt>
                <c:pt idx="51" formatCode="_-* #,##0.000000_-;\-* #,##0.000000_-;_-* &quot;-&quot;??_-;_-@_-">
                  <c:v>19.364840173103737</c:v>
                </c:pt>
                <c:pt idx="52" formatCode="_-* #,##0.000000_-;\-* #,##0.000000_-;_-* &quot;-&quot;??_-;_-@_-">
                  <c:v>20.571555504781234</c:v>
                </c:pt>
                <c:pt idx="53" formatCode="_-* #,##0.000000_-;\-* #,##0.000000_-;_-* &quot;-&quot;??_-;_-@_-">
                  <c:v>21.778270836458731</c:v>
                </c:pt>
                <c:pt idx="54" formatCode="_-* #,##0.000000_-;\-* #,##0.000000_-;_-* &quot;-&quot;??_-;_-@_-">
                  <c:v>22.984986168136228</c:v>
                </c:pt>
                <c:pt idx="55" formatCode="_-* #,##0.000000_-;\-* #,##0.000000_-;_-* &quot;-&quot;??_-;_-@_-">
                  <c:v>24.191701499813725</c:v>
                </c:pt>
                <c:pt idx="56" formatCode="_-* #,##0.000000_-;\-* #,##0.000000_-;_-* &quot;-&quot;??_-;_-@_-">
                  <c:v>25.398416831491222</c:v>
                </c:pt>
                <c:pt idx="57" formatCode="_-* #,##0.000000_-;\-* #,##0.000000_-;_-* &quot;-&quot;??_-;_-@_-">
                  <c:v>27.206446952719208</c:v>
                </c:pt>
                <c:pt idx="58" formatCode="_-* #,##0.000000_-;\-* #,##0.000000_-;_-* &quot;-&quot;??_-;_-@_-">
                  <c:v>29.014477073947194</c:v>
                </c:pt>
                <c:pt idx="59" formatCode="_-* #,##0.000000_-;\-* #,##0.000000_-;_-* &quot;-&quot;??_-;_-@_-">
                  <c:v>30.822507195175181</c:v>
                </c:pt>
                <c:pt idx="60" formatCode="_-* #,##0.000000_-;\-* #,##0.000000_-;_-* &quot;-&quot;??_-;_-@_-">
                  <c:v>32.630537316403164</c:v>
                </c:pt>
                <c:pt idx="61" formatCode="_-* #,##0.000000_-;\-* #,##0.000000_-;_-* &quot;-&quot;??_-;_-@_-">
                  <c:v>34.43856743763115</c:v>
                </c:pt>
                <c:pt idx="62" formatCode="_-* #,##0.000000_-;\-* #,##0.000000_-;_-* &quot;-&quot;??_-;_-@_-">
                  <c:v>36.246597558859136</c:v>
                </c:pt>
                <c:pt idx="63" formatCode="_-* #,##0.000000_-;\-* #,##0.000000_-;_-* &quot;-&quot;??_-;_-@_-">
                  <c:v>38.054627680087123</c:v>
                </c:pt>
                <c:pt idx="64" formatCode="_-* #,##0.000000_-;\-* #,##0.000000_-;_-* &quot;-&quot;??_-;_-@_-">
                  <c:v>40.763612005929218</c:v>
                </c:pt>
                <c:pt idx="65" formatCode="_-* #,##0.000000_-;\-* #,##0.000000_-;_-* &quot;-&quot;??_-;_-@_-">
                  <c:v>43.472596331771314</c:v>
                </c:pt>
                <c:pt idx="66" formatCode="_-* #,##0.000000_-;\-* #,##0.000000_-;_-* &quot;-&quot;??_-;_-@_-">
                  <c:v>46.181580657613409</c:v>
                </c:pt>
                <c:pt idx="67" formatCode="_-* #,##0.000000_-;\-* #,##0.000000_-;_-* &quot;-&quot;??_-;_-@_-">
                  <c:v>48.890564983455505</c:v>
                </c:pt>
                <c:pt idx="68" formatCode="_-* #,##0.000000_-;\-* #,##0.000000_-;_-* &quot;-&quot;??_-;_-@_-">
                  <c:v>51.599549309297601</c:v>
                </c:pt>
                <c:pt idx="69" formatCode="_-* #,##0.000000_-;\-* #,##0.000000_-;_-* &quot;-&quot;??_-;_-@_-">
                  <c:v>54.308533635139696</c:v>
                </c:pt>
                <c:pt idx="70" formatCode="_-* #,##0.000000_-;\-* #,##0.000000_-;_-* &quot;-&quot;??_-;_-@_-">
                  <c:v>57.017517960981799</c:v>
                </c:pt>
                <c:pt idx="71" formatCode="_-* #,##0.000000_-;\-* #,##0.000000_-;_-* &quot;-&quot;??_-;_-@_-">
                  <c:v>61.076408347539022</c:v>
                </c:pt>
                <c:pt idx="72" formatCode="_-* #,##0.000000_-;\-* #,##0.000000_-;_-* &quot;-&quot;??_-;_-@_-">
                  <c:v>65.135298734096239</c:v>
                </c:pt>
                <c:pt idx="73" formatCode="_-* #,##0.000000_-;\-* #,##0.000000_-;_-* &quot;-&quot;??_-;_-@_-">
                  <c:v>69.194189120653462</c:v>
                </c:pt>
                <c:pt idx="74" formatCode="_-* #,##0.000000_-;\-* #,##0.000000_-;_-* &quot;-&quot;??_-;_-@_-">
                  <c:v>73.253079507210686</c:v>
                </c:pt>
                <c:pt idx="75" formatCode="_-* #,##0.000000_-;\-* #,##0.000000_-;_-* &quot;-&quot;??_-;_-@_-">
                  <c:v>77.311969893767909</c:v>
                </c:pt>
                <c:pt idx="76" formatCode="_-* #,##0.000000_-;\-* #,##0.000000_-;_-* &quot;-&quot;??_-;_-@_-">
                  <c:v>81.370860280325132</c:v>
                </c:pt>
                <c:pt idx="77" formatCode="_-* #,##0.000000_-;\-* #,##0.000000_-;_-* &quot;-&quot;??_-;_-@_-">
                  <c:v>85.429750666882342</c:v>
                </c:pt>
                <c:pt idx="78" formatCode="_-* #,##0.000000_-;\-* #,##0.000000_-;_-* &quot;-&quot;??_-;_-@_-">
                  <c:v>91.511214857327758</c:v>
                </c:pt>
                <c:pt idx="79" formatCode="_-* #,##0.000000_-;\-* #,##0.000000_-;_-* &quot;-&quot;??_-;_-@_-">
                  <c:v>97.592679047773174</c:v>
                </c:pt>
                <c:pt idx="80" formatCode="_-* #,##0.000000_-;\-* #,##0.000000_-;_-* &quot;-&quot;??_-;_-@_-">
                  <c:v>103.67414323821859</c:v>
                </c:pt>
                <c:pt idx="81" formatCode="_-* #,##0.000000_-;\-* #,##0.000000_-;_-* &quot;-&quot;??_-;_-@_-">
                  <c:v>109.75560742866401</c:v>
                </c:pt>
                <c:pt idx="82" formatCode="_-* #,##0.000000_-;\-* #,##0.000000_-;_-* &quot;-&quot;??_-;_-@_-">
                  <c:v>115.83707161910942</c:v>
                </c:pt>
                <c:pt idx="83" formatCode="_-* #,##0.000000_-;\-* #,##0.000000_-;_-* &quot;-&quot;??_-;_-@_-">
                  <c:v>121.91853580955484</c:v>
                </c:pt>
                <c:pt idx="84" formatCode="_-* #,##0.000000_-;\-* #,##0.000000_-;_-* &quot;-&quot;??_-;_-@_-">
                  <c:v>128.00000000000023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C-4A4D-A380-25CEA1988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826888"/>
        <c:axId val="1075827216"/>
      </c:lineChart>
      <c:catAx>
        <c:axId val="10758268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827216"/>
        <c:crosses val="autoZero"/>
        <c:auto val="1"/>
        <c:lblAlgn val="ctr"/>
        <c:lblOffset val="100"/>
        <c:noMultiLvlLbl val="0"/>
      </c:catAx>
      <c:valAx>
        <c:axId val="10758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826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Sheet3!$H$19:$H$29</c:f>
              <c:numCache>
                <c:formatCode>General</c:formatCode>
                <c:ptCount val="11"/>
                <c:pt idx="0">
                  <c:v>144</c:v>
                </c:pt>
                <c:pt idx="1">
                  <c:v>89</c:v>
                </c:pt>
                <c:pt idx="2">
                  <c:v>55</c:v>
                </c:pt>
                <c:pt idx="3">
                  <c:v>34</c:v>
                </c:pt>
                <c:pt idx="4">
                  <c:v>21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06A-4862-B5B3-446072DC3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8273264"/>
        <c:axId val="978273592"/>
      </c:lineChart>
      <c:catAx>
        <c:axId val="978273264"/>
        <c:scaling>
          <c:orientation val="maxMin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8273592"/>
        <c:crosses val="autoZero"/>
        <c:auto val="1"/>
        <c:lblAlgn val="ctr"/>
        <c:lblOffset val="100"/>
        <c:noMultiLvlLbl val="0"/>
      </c:catAx>
      <c:valAx>
        <c:axId val="97827359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827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723911093391784E-2"/>
          <c:y val="0.1196588486140725"/>
          <c:w val="0.85964317751420327"/>
          <c:h val="0.7944896440183782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Sheet3!$I$19:$I$29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13</c:v>
                </c:pt>
                <c:pt idx="6">
                  <c:v>21</c:v>
                </c:pt>
                <c:pt idx="7">
                  <c:v>34</c:v>
                </c:pt>
                <c:pt idx="8">
                  <c:v>55</c:v>
                </c:pt>
                <c:pt idx="9">
                  <c:v>89</c:v>
                </c:pt>
                <c:pt idx="10">
                  <c:v>144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8AE-430A-BD38-61959BDA0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8273264"/>
        <c:axId val="978273592"/>
      </c:lineChart>
      <c:catAx>
        <c:axId val="9782732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8273592"/>
        <c:crosses val="autoZero"/>
        <c:auto val="1"/>
        <c:lblAlgn val="ctr"/>
        <c:lblOffset val="100"/>
        <c:noMultiLvlLbl val="0"/>
      </c:catAx>
      <c:valAx>
        <c:axId val="97827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827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213679172456392E-2"/>
          <c:y val="0.15782407407407409"/>
          <c:w val="0.86898674702699197"/>
          <c:h val="0.7394061679790026"/>
        </c:manualLayout>
      </c:layout>
      <c:lineChart>
        <c:grouping val="standard"/>
        <c:varyColors val="0"/>
        <c:ser>
          <c:idx val="1"/>
          <c:order val="0"/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24"/>
            <c:spPr>
              <a:solidFill>
                <a:srgbClr val="FFFF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Sheet4!$P$24:$P$37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Sheet4!$O$25:$O$39</c:f>
              <c:numCache>
                <c:formatCode>_(* #,##0.000_);_(* \(#,##0.000\);_(* "-"??_);_(@_)</c:formatCode>
                <c:ptCount val="15"/>
                <c:pt idx="0">
                  <c:v>84</c:v>
                </c:pt>
                <c:pt idx="1">
                  <c:v>42</c:v>
                </c:pt>
                <c:pt idx="2">
                  <c:v>28</c:v>
                </c:pt>
                <c:pt idx="3">
                  <c:v>21</c:v>
                </c:pt>
                <c:pt idx="4">
                  <c:v>16.8</c:v>
                </c:pt>
                <c:pt idx="5">
                  <c:v>14</c:v>
                </c:pt>
                <c:pt idx="6">
                  <c:v>12</c:v>
                </c:pt>
                <c:pt idx="7">
                  <c:v>10.5</c:v>
                </c:pt>
                <c:pt idx="8">
                  <c:v>9.3333333333333339</c:v>
                </c:pt>
                <c:pt idx="9">
                  <c:v>8.4</c:v>
                </c:pt>
                <c:pt idx="10">
                  <c:v>7.6363636363636367</c:v>
                </c:pt>
                <c:pt idx="11">
                  <c:v>7</c:v>
                </c:pt>
                <c:pt idx="12">
                  <c:v>6.4615384615384617</c:v>
                </c:pt>
                <c:pt idx="13">
                  <c:v>6</c:v>
                </c:pt>
                <c:pt idx="14">
                  <c:v>5.6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52F-4DBA-96C2-F5611C364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922416"/>
        <c:axId val="1151030672"/>
      </c:lineChart>
      <c:lineChart>
        <c:grouping val="standard"/>
        <c:varyColors val="0"/>
        <c:ser>
          <c:idx val="0"/>
          <c:order val="1"/>
          <c:spPr>
            <a:ln w="19050" cap="rnd">
              <a:solidFill>
                <a:schemeClr val="bg1"/>
              </a:solidFill>
              <a:prstDash val="sysDot"/>
              <a:round/>
            </a:ln>
            <a:effectLst/>
          </c:spPr>
          <c:marker>
            <c:symbol val="circle"/>
            <c:size val="8"/>
            <c:spPr>
              <a:solidFill>
                <a:srgbClr val="B3EBFF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'CONTROL (2)'!$K$31:$K$45</c:f>
              <c:numCache>
                <c:formatCode>_-* #,##0.00000_-;\-* #,##0.00000_-;_-* "-"??_-;_-@_-</c:formatCode>
                <c:ptCount val="15"/>
                <c:pt idx="0">
                  <c:v>0</c:v>
                </c:pt>
                <c:pt idx="1">
                  <c:v>0.33352154211024027</c:v>
                </c:pt>
                <c:pt idx="2">
                  <c:v>0.44469534222361901</c:v>
                </c:pt>
                <c:pt idx="3">
                  <c:v>0.50028220683779245</c:v>
                </c:pt>
                <c:pt idx="4">
                  <c:v>0.53363429725229738</c:v>
                </c:pt>
                <c:pt idx="5">
                  <c:v>0.55586900056699906</c:v>
                </c:pt>
                <c:pt idx="6">
                  <c:v>0.57175091125328914</c:v>
                </c:pt>
                <c:pt idx="7">
                  <c:v>0.58366232654682038</c:v>
                </c:pt>
                <c:pt idx="8">
                  <c:v>0.59292674491190012</c:v>
                </c:pt>
                <c:pt idx="9">
                  <c:v>0.6003382654270929</c:v>
                </c:pt>
                <c:pt idx="10">
                  <c:v>0.60640222386966181</c:v>
                </c:pt>
                <c:pt idx="11">
                  <c:v>0.6114555107577937</c:v>
                </c:pt>
                <c:pt idx="12">
                  <c:v>0.61573135798870937</c:v>
                </c:pt>
                <c:pt idx="13" formatCode="0.000000">
                  <c:v>0.61803339886999997</c:v>
                </c:pt>
                <c:pt idx="14">
                  <c:v>0.61939635977468976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52F-4DBA-96C2-F5611C364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586784"/>
        <c:axId val="1685094080"/>
      </c:lineChart>
      <c:catAx>
        <c:axId val="6919224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030672"/>
        <c:crosses val="autoZero"/>
        <c:auto val="1"/>
        <c:lblAlgn val="ctr"/>
        <c:lblOffset val="100"/>
        <c:noMultiLvlLbl val="0"/>
      </c:catAx>
      <c:valAx>
        <c:axId val="1151030672"/>
        <c:scaling>
          <c:orientation val="maxMin"/>
          <c:max val="8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_);_(* \(#,##0.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922416"/>
        <c:crosses val="autoZero"/>
        <c:crossBetween val="midCat"/>
        <c:majorUnit val="2"/>
      </c:valAx>
      <c:valAx>
        <c:axId val="1685094080"/>
        <c:scaling>
          <c:orientation val="minMax"/>
          <c:max val="0.66670000000000018"/>
          <c:min val="0"/>
        </c:scaling>
        <c:delete val="0"/>
        <c:axPos val="r"/>
        <c:numFmt formatCode="_-* #,##0.00000_-;\-* #,##0.0000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586784"/>
        <c:crosses val="max"/>
        <c:crossBetween val="between"/>
        <c:majorUnit val="0.6180000000000001"/>
      </c:valAx>
      <c:catAx>
        <c:axId val="163058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685094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134068</xdr:colOff>
      <xdr:row>1</xdr:row>
      <xdr:rowOff>76200</xdr:rowOff>
    </xdr:from>
    <xdr:to>
      <xdr:col>22</xdr:col>
      <xdr:colOff>378843</xdr:colOff>
      <xdr:row>28</xdr:row>
      <xdr:rowOff>8986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531811</xdr:colOff>
      <xdr:row>116</xdr:row>
      <xdr:rowOff>27385</xdr:rowOff>
    </xdr:from>
    <xdr:to>
      <xdr:col>22</xdr:col>
      <xdr:colOff>569514</xdr:colOff>
      <xdr:row>133</xdr:row>
      <xdr:rowOff>71835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1670AEE-93EE-4E02-8960-9A37FBFBD0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95250</xdr:colOff>
      <xdr:row>115</xdr:row>
      <xdr:rowOff>17463</xdr:rowOff>
    </xdr:from>
    <xdr:to>
      <xdr:col>26</xdr:col>
      <xdr:colOff>400844</xdr:colOff>
      <xdr:row>132</xdr:row>
      <xdr:rowOff>61913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79F86D3-4404-49B5-9F57-7FDBB1DCCE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100011</xdr:colOff>
      <xdr:row>38</xdr:row>
      <xdr:rowOff>114300</xdr:rowOff>
    </xdr:from>
    <xdr:to>
      <xdr:col>22</xdr:col>
      <xdr:colOff>238124</xdr:colOff>
      <xdr:row>58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F3A4B1-A25E-41D0-9E08-BA3AD27CBD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134068</xdr:colOff>
      <xdr:row>1</xdr:row>
      <xdr:rowOff>76200</xdr:rowOff>
    </xdr:from>
    <xdr:to>
      <xdr:col>22</xdr:col>
      <xdr:colOff>378843</xdr:colOff>
      <xdr:row>28</xdr:row>
      <xdr:rowOff>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5B880B-60CB-4357-AD92-B1BDB54AB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281705</xdr:colOff>
      <xdr:row>80</xdr:row>
      <xdr:rowOff>141796</xdr:rowOff>
    </xdr:from>
    <xdr:to>
      <xdr:col>17</xdr:col>
      <xdr:colOff>540408</xdr:colOff>
      <xdr:row>106</xdr:row>
      <xdr:rowOff>65596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10C2B5-AF91-4E78-8DC9-09EABC683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215660</xdr:colOff>
      <xdr:row>108</xdr:row>
      <xdr:rowOff>8987</xdr:rowOff>
    </xdr:from>
    <xdr:to>
      <xdr:col>16</xdr:col>
      <xdr:colOff>70539</xdr:colOff>
      <xdr:row>125</xdr:row>
      <xdr:rowOff>2517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492210-A88D-4F9E-AF06-FDC6E7BB94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6</xdr:row>
      <xdr:rowOff>0</xdr:rowOff>
    </xdr:from>
    <xdr:to>
      <xdr:col>27</xdr:col>
      <xdr:colOff>1239329</xdr:colOff>
      <xdr:row>32</xdr:row>
      <xdr:rowOff>73145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87A9A30-8BAC-441F-A52A-AEEBE1E0D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242618</xdr:colOff>
      <xdr:row>12</xdr:row>
      <xdr:rowOff>8986</xdr:rowOff>
    </xdr:from>
    <xdr:to>
      <xdr:col>27</xdr:col>
      <xdr:colOff>118434</xdr:colOff>
      <xdr:row>44</xdr:row>
      <xdr:rowOff>54095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72A2C24-1506-45E4-8756-66089B716C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110559</xdr:colOff>
      <xdr:row>12</xdr:row>
      <xdr:rowOff>127565</xdr:rowOff>
    </xdr:from>
    <xdr:to>
      <xdr:col>20</xdr:col>
      <xdr:colOff>663351</xdr:colOff>
      <xdr:row>54</xdr:row>
      <xdr:rowOff>78239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1F0139-9282-465B-A6EA-92BC71374B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359229</xdr:colOff>
      <xdr:row>7</xdr:row>
      <xdr:rowOff>106409</xdr:rowOff>
    </xdr:from>
    <xdr:to>
      <xdr:col>33</xdr:col>
      <xdr:colOff>200161</xdr:colOff>
      <xdr:row>26</xdr:row>
      <xdr:rowOff>98789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D500F8-B8B6-4C20-AF08-9BE3FEECAB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256835</xdr:colOff>
      <xdr:row>85</xdr:row>
      <xdr:rowOff>10375</xdr:rowOff>
    </xdr:from>
    <xdr:to>
      <xdr:col>18</xdr:col>
      <xdr:colOff>415018</xdr:colOff>
      <xdr:row>104</xdr:row>
      <xdr:rowOff>6633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104EC3-F137-42F4-AE2E-90CB0A6180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350384</xdr:colOff>
      <xdr:row>22</xdr:row>
      <xdr:rowOff>10375</xdr:rowOff>
    </xdr:from>
    <xdr:to>
      <xdr:col>20</xdr:col>
      <xdr:colOff>993321</xdr:colOff>
      <xdr:row>41</xdr:row>
      <xdr:rowOff>6633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0416DC-8707-4654-A79B-5C3A31A579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32992</xdr:colOff>
      <xdr:row>0</xdr:row>
      <xdr:rowOff>0</xdr:rowOff>
    </xdr:from>
    <xdr:to>
      <xdr:col>37</xdr:col>
      <xdr:colOff>291577</xdr:colOff>
      <xdr:row>132</xdr:row>
      <xdr:rowOff>119857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51D7D3-A68C-436D-8EB3-22F2B72571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21404</xdr:colOff>
      <xdr:row>13</xdr:row>
      <xdr:rowOff>32108</xdr:rowOff>
    </xdr:from>
    <xdr:to>
      <xdr:col>28</xdr:col>
      <xdr:colOff>128426</xdr:colOff>
      <xdr:row>36</xdr:row>
      <xdr:rowOff>41848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1674E4-674A-449B-8F9E-E92AF3F172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457201</xdr:colOff>
      <xdr:row>42</xdr:row>
      <xdr:rowOff>186359</xdr:rowOff>
    </xdr:from>
    <xdr:to>
      <xdr:col>52</xdr:col>
      <xdr:colOff>171451</xdr:colOff>
      <xdr:row>75</xdr:row>
      <xdr:rowOff>72887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CAFA62-13E1-429F-8C53-8C424EE40D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328122</xdr:colOff>
      <xdr:row>8</xdr:row>
      <xdr:rowOff>218677</xdr:rowOff>
    </xdr:from>
    <xdr:to>
      <xdr:col>54</xdr:col>
      <xdr:colOff>57147</xdr:colOff>
      <xdr:row>22</xdr:row>
      <xdr:rowOff>148978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CC4F2E-24EF-46A4-B1F0-80597F5AFD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528637</xdr:colOff>
      <xdr:row>50</xdr:row>
      <xdr:rowOff>38100</xdr:rowOff>
    </xdr:from>
    <xdr:to>
      <xdr:col>36</xdr:col>
      <xdr:colOff>300037</xdr:colOff>
      <xdr:row>62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A61F0A-020F-4811-9083-85DD346327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285750</xdr:colOff>
      <xdr:row>44</xdr:row>
      <xdr:rowOff>57150</xdr:rowOff>
    </xdr:from>
    <xdr:to>
      <xdr:col>38</xdr:col>
      <xdr:colOff>514350</xdr:colOff>
      <xdr:row>67</xdr:row>
      <xdr:rowOff>200025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46869DE-FBD9-4DD5-A15C-26FD9C8D05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361950</xdr:colOff>
      <xdr:row>28</xdr:row>
      <xdr:rowOff>0</xdr:rowOff>
    </xdr:from>
    <xdr:to>
      <xdr:col>42</xdr:col>
      <xdr:colOff>57150</xdr:colOff>
      <xdr:row>51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D040DAD-0438-4854-9E1F-37802F30E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349545</xdr:colOff>
      <xdr:row>21</xdr:row>
      <xdr:rowOff>25811</xdr:rowOff>
    </xdr:from>
    <xdr:to>
      <xdr:col>31</xdr:col>
      <xdr:colOff>132409</xdr:colOff>
      <xdr:row>44</xdr:row>
      <xdr:rowOff>168686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428EC12-8DFF-4193-8D2F-6E9D76262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223837</xdr:colOff>
      <xdr:row>35</xdr:row>
      <xdr:rowOff>152400</xdr:rowOff>
    </xdr:from>
    <xdr:to>
      <xdr:col>34</xdr:col>
      <xdr:colOff>347662</xdr:colOff>
      <xdr:row>47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3DB2CB2-B571-4534-B590-4B81EA9805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80168</xdr:colOff>
      <xdr:row>45</xdr:row>
      <xdr:rowOff>109140</xdr:rowOff>
    </xdr:from>
    <xdr:to>
      <xdr:col>31</xdr:col>
      <xdr:colOff>149162</xdr:colOff>
      <xdr:row>65</xdr:row>
      <xdr:rowOff>14288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FCBEDA4-0B93-4034-8E0C-E4AA0B646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290937</xdr:colOff>
      <xdr:row>71</xdr:row>
      <xdr:rowOff>38549</xdr:rowOff>
    </xdr:from>
    <xdr:to>
      <xdr:col>29</xdr:col>
      <xdr:colOff>134586</xdr:colOff>
      <xdr:row>90</xdr:row>
      <xdr:rowOff>171070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0486F15-4181-440E-AC38-14BE3657A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632689</xdr:colOff>
      <xdr:row>29</xdr:row>
      <xdr:rowOff>9592</xdr:rowOff>
    </xdr:from>
    <xdr:to>
      <xdr:col>43</xdr:col>
      <xdr:colOff>359532</xdr:colOff>
      <xdr:row>64</xdr:row>
      <xdr:rowOff>171236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2128EF3-6C90-451D-9B3C-F5CE01283C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146755</xdr:colOff>
      <xdr:row>100</xdr:row>
      <xdr:rowOff>154780</xdr:rowOff>
    </xdr:from>
    <xdr:to>
      <xdr:col>35</xdr:col>
      <xdr:colOff>139130</xdr:colOff>
      <xdr:row>136</xdr:row>
      <xdr:rowOff>91677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E0E2EE5-898A-450F-A227-45A229FF73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52</xdr:row>
      <xdr:rowOff>171236</xdr:rowOff>
    </xdr:from>
    <xdr:to>
      <xdr:col>12</xdr:col>
      <xdr:colOff>353174</xdr:colOff>
      <xdr:row>72</xdr:row>
      <xdr:rowOff>75986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4D93699-092B-4EC1-A5E8-34BA264F6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30</xdr:col>
      <xdr:colOff>193532</xdr:colOff>
      <xdr:row>78</xdr:row>
      <xdr:rowOff>64437</xdr:rowOff>
    </xdr:from>
    <xdr:to>
      <xdr:col>58</xdr:col>
      <xdr:colOff>77480</xdr:colOff>
      <xdr:row>100</xdr:row>
      <xdr:rowOff>181978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C051FD8-16CC-4A56-A8AA-6175D6FE68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523</xdr:row>
      <xdr:rowOff>39462</xdr:rowOff>
    </xdr:from>
    <xdr:to>
      <xdr:col>45</xdr:col>
      <xdr:colOff>269185</xdr:colOff>
      <xdr:row>575</xdr:row>
      <xdr:rowOff>144945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FBF9321-846E-41B7-BA1D-4C77CF274B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143</xdr:row>
      <xdr:rowOff>161925</xdr:rowOff>
    </xdr:from>
    <xdr:to>
      <xdr:col>2</xdr:col>
      <xdr:colOff>800100</xdr:colOff>
      <xdr:row>163</xdr:row>
      <xdr:rowOff>66675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76C878A-21AB-4146-9FEC-9BCC89642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219272</xdr:colOff>
      <xdr:row>63</xdr:row>
      <xdr:rowOff>140779</xdr:rowOff>
    </xdr:from>
    <xdr:to>
      <xdr:col>68</xdr:col>
      <xdr:colOff>40247</xdr:colOff>
      <xdr:row>92</xdr:row>
      <xdr:rowOff>201234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38A1F66-118C-4B2C-8E87-07AEA84BA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303190</xdr:colOff>
      <xdr:row>11</xdr:row>
      <xdr:rowOff>77273</xdr:rowOff>
    </xdr:from>
    <xdr:to>
      <xdr:col>12</xdr:col>
      <xdr:colOff>99275</xdr:colOff>
      <xdr:row>23</xdr:row>
      <xdr:rowOff>83712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979BD75-A04E-46D4-BE05-3DD85B73B1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55</xdr:col>
      <xdr:colOff>362218</xdr:colOff>
      <xdr:row>18</xdr:row>
      <xdr:rowOff>93908</xdr:rowOff>
    </xdr:from>
    <xdr:to>
      <xdr:col>90</xdr:col>
      <xdr:colOff>147569</xdr:colOff>
      <xdr:row>40</xdr:row>
      <xdr:rowOff>3219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AD4FF49-5AAA-4B1E-94D0-78C5AF6154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155621</xdr:colOff>
      <xdr:row>66</xdr:row>
      <xdr:rowOff>144352</xdr:rowOff>
    </xdr:from>
    <xdr:to>
      <xdr:col>27</xdr:col>
      <xdr:colOff>389050</xdr:colOff>
      <xdr:row>88</xdr:row>
      <xdr:rowOff>80495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267F99F-A409-41BD-B60F-B5F7C28A9D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268310</xdr:colOff>
      <xdr:row>88</xdr:row>
      <xdr:rowOff>107324</xdr:rowOff>
    </xdr:from>
    <xdr:to>
      <xdr:col>27</xdr:col>
      <xdr:colOff>501739</xdr:colOff>
      <xdr:row>110</xdr:row>
      <xdr:rowOff>43466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9FE61F5-B92A-4CD2-AA91-4410A6370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308557</xdr:colOff>
      <xdr:row>110</xdr:row>
      <xdr:rowOff>160987</xdr:rowOff>
    </xdr:from>
    <xdr:to>
      <xdr:col>28</xdr:col>
      <xdr:colOff>5367</xdr:colOff>
      <xdr:row>132</xdr:row>
      <xdr:rowOff>97130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8ACB5E7B-3283-4235-BB98-D5592C687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18407</xdr:colOff>
      <xdr:row>47</xdr:row>
      <xdr:rowOff>96320</xdr:rowOff>
    </xdr:from>
    <xdr:to>
      <xdr:col>22</xdr:col>
      <xdr:colOff>481600</xdr:colOff>
      <xdr:row>67</xdr:row>
      <xdr:rowOff>32107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6DF864B-B644-4FF7-8447-1581B3B385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157458</xdr:colOff>
      <xdr:row>85</xdr:row>
      <xdr:rowOff>15651</xdr:rowOff>
    </xdr:from>
    <xdr:to>
      <xdr:col>27</xdr:col>
      <xdr:colOff>64215</xdr:colOff>
      <xdr:row>120</xdr:row>
      <xdr:rowOff>177295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8FAF2C2-3A78-4D41-969D-0E5C6DB404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ci.org.uk/PEB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ci.org.uk/PEB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619"/>
  <sheetViews>
    <sheetView showGridLines="0" tabSelected="1" zoomScale="118" zoomScaleNormal="118" workbookViewId="0">
      <selection activeCell="Y15" sqref="Y15"/>
    </sheetView>
  </sheetViews>
  <sheetFormatPr defaultRowHeight="12.75" x14ac:dyDescent="0.2"/>
  <cols>
    <col min="1" max="1" width="12.1640625" style="2" customWidth="1"/>
    <col min="2" max="2" width="18.83203125" style="2" bestFit="1" customWidth="1"/>
    <col min="3" max="3" width="11.83203125" style="1" customWidth="1"/>
    <col min="4" max="4" width="26.33203125" style="88" customWidth="1"/>
    <col min="5" max="5" width="4" style="1" bestFit="1" customWidth="1"/>
    <col min="6" max="6" width="25.6640625" style="1" customWidth="1"/>
    <col min="7" max="7" width="29.5" style="1" customWidth="1"/>
    <col min="8" max="8" width="22.83203125" style="1" customWidth="1"/>
    <col min="9" max="9" width="4.5" style="1" customWidth="1"/>
    <col min="10" max="10" width="4.1640625" style="1" bestFit="1" customWidth="1"/>
    <col min="11" max="11" width="22.33203125" style="1" bestFit="1" customWidth="1"/>
    <col min="12" max="12" width="11.6640625" style="1" bestFit="1" customWidth="1"/>
    <col min="13" max="13" width="15.5" style="1" customWidth="1"/>
    <col min="14" max="14" width="14.1640625" style="1" bestFit="1" customWidth="1"/>
    <col min="15" max="15" width="11.1640625" style="1" customWidth="1"/>
    <col min="16" max="17" width="11.1640625" style="4" customWidth="1"/>
    <col min="18" max="19" width="9.6640625" style="1" customWidth="1"/>
    <col min="20" max="20" width="13.33203125" style="1" customWidth="1"/>
    <col min="21" max="21" width="12.83203125" style="1" bestFit="1" customWidth="1"/>
    <col min="22" max="22" width="11.5" style="1" customWidth="1"/>
    <col min="23" max="23" width="16" style="1" bestFit="1" customWidth="1"/>
    <col min="24" max="24" width="22.6640625" style="1" customWidth="1"/>
    <col min="25" max="25" width="42.5" style="1" bestFit="1" customWidth="1"/>
    <col min="26" max="27" width="9.33203125" style="10"/>
    <col min="28" max="34" width="43.6640625" style="1" customWidth="1"/>
    <col min="35" max="35" width="14.6640625" style="1" bestFit="1" customWidth="1"/>
    <col min="36" max="36" width="13.5" style="2" bestFit="1" customWidth="1"/>
    <col min="37" max="37" width="19" style="1" bestFit="1" customWidth="1"/>
    <col min="38" max="38" width="16.33203125" style="1" customWidth="1"/>
    <col min="39" max="39" width="19.33203125" style="1" customWidth="1"/>
    <col min="40" max="40" width="11.33203125" style="7" customWidth="1"/>
    <col min="41" max="41" width="115.5" style="8" bestFit="1" customWidth="1"/>
    <col min="42" max="49" width="14.6640625" style="1" bestFit="1" customWidth="1"/>
    <col min="50" max="50" width="16" style="1" bestFit="1" customWidth="1"/>
    <col min="51" max="16384" width="9.33203125" style="1"/>
  </cols>
  <sheetData>
    <row r="1" spans="1:50" ht="39" customHeight="1" x14ac:dyDescent="0.2">
      <c r="D1" s="88">
        <f>SQRT(5)</f>
        <v>2.2360679774997898</v>
      </c>
      <c r="F1" s="289" t="s">
        <v>0</v>
      </c>
      <c r="G1" s="290"/>
      <c r="H1" s="290"/>
      <c r="I1" s="290"/>
      <c r="J1" s="290"/>
      <c r="K1" s="290"/>
      <c r="L1" s="290"/>
      <c r="M1" s="290"/>
    </row>
    <row r="2" spans="1:50" ht="13.5" thickBot="1" x14ac:dyDescent="0.25">
      <c r="A2" s="3"/>
      <c r="B2" s="3"/>
      <c r="C2" s="4"/>
      <c r="D2" s="5">
        <f>D1+1</f>
        <v>3.2360679774997898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R2" s="4"/>
      <c r="S2" s="4"/>
      <c r="T2" s="4"/>
      <c r="U2" s="4"/>
      <c r="V2" s="4"/>
      <c r="W2" s="4"/>
      <c r="X2" s="4"/>
      <c r="Y2" s="4"/>
      <c r="Z2" s="6"/>
      <c r="AA2" s="6"/>
      <c r="AB2" s="4"/>
      <c r="AC2" s="4"/>
      <c r="AD2" s="4"/>
    </row>
    <row r="3" spans="1:50" ht="20.25" customHeight="1" thickTop="1" x14ac:dyDescent="0.25">
      <c r="A3" s="3"/>
      <c r="B3" s="94"/>
      <c r="C3" s="95"/>
      <c r="D3" s="279">
        <f>D2/2</f>
        <v>1.6180339887498949</v>
      </c>
      <c r="E3" s="95"/>
      <c r="F3" s="299" t="s">
        <v>1</v>
      </c>
      <c r="G3" s="300"/>
      <c r="H3" s="301"/>
      <c r="I3" s="302"/>
      <c r="J3" s="302"/>
      <c r="K3" s="302"/>
      <c r="L3" s="302"/>
      <c r="M3" s="303"/>
      <c r="N3" s="9"/>
      <c r="O3" s="9"/>
      <c r="P3" s="9"/>
      <c r="Q3" s="9"/>
      <c r="R3" s="4"/>
      <c r="S3" s="4"/>
      <c r="T3" s="4"/>
      <c r="U3" s="4"/>
      <c r="V3" s="4"/>
    </row>
    <row r="4" spans="1:50" ht="30" customHeight="1" thickBot="1" x14ac:dyDescent="0.25">
      <c r="A4" s="3"/>
      <c r="B4" s="104"/>
      <c r="C4" s="95"/>
      <c r="D4" s="96"/>
      <c r="E4" s="95"/>
      <c r="F4" s="304" t="s">
        <v>2</v>
      </c>
      <c r="G4" s="305"/>
      <c r="H4" s="305"/>
      <c r="I4" s="305"/>
      <c r="J4" s="305"/>
      <c r="K4" s="305"/>
      <c r="L4" s="305"/>
      <c r="M4" s="306"/>
      <c r="N4" s="11"/>
      <c r="O4" s="11"/>
      <c r="R4" s="4"/>
      <c r="S4" s="4"/>
      <c r="T4" s="4"/>
      <c r="U4" s="4"/>
      <c r="V4" s="4"/>
    </row>
    <row r="5" spans="1:50" s="4" customFormat="1" ht="22.5" customHeight="1" thickTop="1" thickBot="1" x14ac:dyDescent="0.25">
      <c r="B5" s="94"/>
      <c r="C5" s="95"/>
      <c r="D5" s="181" t="s">
        <v>3</v>
      </c>
      <c r="E5" s="95"/>
      <c r="F5" s="147" t="s">
        <v>4</v>
      </c>
      <c r="G5" s="147" t="s">
        <v>5</v>
      </c>
      <c r="H5" s="11"/>
      <c r="I5" s="11"/>
      <c r="J5" s="11"/>
      <c r="K5" s="11"/>
      <c r="L5" s="11"/>
      <c r="M5" s="11"/>
      <c r="N5" s="11"/>
      <c r="O5" s="11"/>
      <c r="Z5" s="6"/>
      <c r="AA5" s="6"/>
      <c r="AJ5" s="3"/>
      <c r="AN5" s="13"/>
      <c r="AO5" s="14"/>
    </row>
    <row r="6" spans="1:50" s="15" customFormat="1" ht="35.25" customHeight="1" thickTop="1" thickBot="1" x14ac:dyDescent="0.25">
      <c r="A6" s="16"/>
      <c r="B6" s="97"/>
      <c r="D6" s="162" t="s">
        <v>6</v>
      </c>
      <c r="E6" s="100"/>
      <c r="F6" s="131" t="s">
        <v>7</v>
      </c>
      <c r="G6" s="132" t="s">
        <v>8</v>
      </c>
      <c r="H6" s="133" t="s">
        <v>9</v>
      </c>
      <c r="I6" s="283" t="s">
        <v>10</v>
      </c>
      <c r="J6" s="128"/>
      <c r="K6" s="129">
        <v>0.61799999999999999</v>
      </c>
      <c r="L6" s="130">
        <v>0.38200000000000001</v>
      </c>
      <c r="M6" s="17" t="s">
        <v>11</v>
      </c>
      <c r="N6" s="18"/>
      <c r="O6" s="18"/>
      <c r="P6" s="18"/>
      <c r="Q6" s="18"/>
      <c r="R6" s="19"/>
      <c r="S6" s="19"/>
      <c r="T6" s="19"/>
      <c r="U6" s="20"/>
      <c r="V6" s="20"/>
      <c r="Y6" s="21"/>
      <c r="Z6" s="22"/>
      <c r="AA6" s="22"/>
      <c r="AB6" s="23"/>
      <c r="AC6" s="23"/>
      <c r="AD6" s="23"/>
      <c r="AE6" s="23"/>
      <c r="AF6" s="23"/>
      <c r="AG6" s="23"/>
      <c r="AH6" s="23"/>
      <c r="AN6" s="21"/>
      <c r="AO6" s="24"/>
    </row>
    <row r="7" spans="1:50" ht="13.5" thickTop="1" x14ac:dyDescent="0.2">
      <c r="A7" s="25"/>
      <c r="C7" s="58" t="s">
        <v>12</v>
      </c>
      <c r="D7" s="27">
        <f t="shared" ref="D7:D13" si="0">D8*0.5</f>
        <v>7.8125E-3</v>
      </c>
      <c r="E7" s="100"/>
      <c r="F7" s="147"/>
      <c r="G7" s="179">
        <f>2^(1/12)</f>
        <v>1.0594630943592953</v>
      </c>
      <c r="H7" s="28"/>
      <c r="I7" s="284"/>
      <c r="J7" s="28"/>
      <c r="K7" s="29"/>
      <c r="L7" s="18"/>
      <c r="M7" s="18"/>
      <c r="N7" s="18"/>
      <c r="O7" s="18"/>
      <c r="P7" s="18"/>
      <c r="Q7" s="18"/>
      <c r="R7" s="19"/>
      <c r="S7" s="19"/>
      <c r="T7" s="19"/>
      <c r="U7" s="20"/>
      <c r="V7" s="20"/>
      <c r="W7" s="30"/>
      <c r="X7" s="31"/>
      <c r="Y7" s="32"/>
      <c r="AB7" s="33"/>
      <c r="AC7" s="33"/>
      <c r="AD7" s="33"/>
      <c r="AE7" s="33"/>
      <c r="AF7" s="33"/>
      <c r="AG7" s="33"/>
      <c r="AH7" s="33"/>
      <c r="AI7" s="34"/>
      <c r="AO7" s="35"/>
      <c r="AP7" s="31"/>
      <c r="AQ7" s="31"/>
      <c r="AR7" s="31"/>
      <c r="AS7" s="31"/>
      <c r="AT7" s="31"/>
      <c r="AU7" s="31"/>
      <c r="AV7" s="31"/>
      <c r="AW7" s="31"/>
      <c r="AX7" s="31"/>
    </row>
    <row r="8" spans="1:50" x14ac:dyDescent="0.2">
      <c r="A8" s="25"/>
      <c r="B8" s="286" t="s">
        <v>13</v>
      </c>
      <c r="C8" s="36" t="s">
        <v>14</v>
      </c>
      <c r="D8" s="37">
        <f t="shared" si="0"/>
        <v>1.5625E-2</v>
      </c>
      <c r="E8" s="100"/>
      <c r="F8" s="28"/>
      <c r="H8" s="28"/>
      <c r="I8" s="284"/>
      <c r="J8" s="28"/>
      <c r="K8" s="29"/>
      <c r="L8" s="18"/>
      <c r="M8" s="18"/>
      <c r="N8" s="18"/>
      <c r="O8" s="18"/>
      <c r="P8" s="18"/>
      <c r="Q8" s="18"/>
      <c r="R8" s="19"/>
      <c r="S8" s="19"/>
      <c r="T8" s="19"/>
      <c r="U8" s="20"/>
      <c r="V8" s="20"/>
      <c r="W8" s="30"/>
      <c r="X8" s="30"/>
      <c r="Y8" s="32"/>
      <c r="AB8" s="33"/>
      <c r="AC8" s="33"/>
      <c r="AD8" s="33"/>
      <c r="AE8" s="33"/>
      <c r="AF8" s="33"/>
      <c r="AG8" s="33"/>
      <c r="AH8" s="33"/>
      <c r="AI8" s="34"/>
      <c r="AO8" s="35"/>
      <c r="AP8" s="30"/>
      <c r="AQ8" s="30"/>
      <c r="AR8" s="30"/>
      <c r="AS8" s="30"/>
      <c r="AT8" s="30"/>
      <c r="AU8" s="30"/>
      <c r="AV8" s="30"/>
      <c r="AW8" s="30"/>
      <c r="AX8" s="30"/>
    </row>
    <row r="9" spans="1:50" ht="12.75" customHeight="1" x14ac:dyDescent="0.2">
      <c r="A9" s="25"/>
      <c r="B9" s="287"/>
      <c r="C9" s="36" t="s">
        <v>15</v>
      </c>
      <c r="D9" s="37">
        <f t="shared" si="0"/>
        <v>3.125E-2</v>
      </c>
      <c r="E9" s="100"/>
      <c r="F9" s="28"/>
      <c r="G9" s="28"/>
      <c r="H9" s="28"/>
      <c r="I9" s="284"/>
      <c r="J9" s="294" t="s">
        <v>53</v>
      </c>
      <c r="K9" s="295"/>
      <c r="L9" s="295"/>
      <c r="M9" s="295"/>
      <c r="N9" s="18"/>
      <c r="O9" s="18"/>
      <c r="P9" s="18"/>
      <c r="Q9" s="18"/>
      <c r="R9" s="19"/>
      <c r="S9" s="19"/>
      <c r="T9" s="19"/>
      <c r="U9" s="20"/>
      <c r="V9" s="20"/>
      <c r="X9" s="30"/>
      <c r="Y9" s="2"/>
      <c r="AB9" s="33"/>
      <c r="AC9" s="33"/>
      <c r="AD9" s="33"/>
      <c r="AE9" s="33"/>
      <c r="AF9" s="33"/>
      <c r="AG9" s="33"/>
      <c r="AH9" s="33"/>
      <c r="AI9" s="34"/>
      <c r="AK9" s="30"/>
      <c r="AL9" s="2"/>
      <c r="AM9" s="2"/>
      <c r="AN9" s="38"/>
      <c r="AO9" s="39"/>
      <c r="AP9" s="2"/>
      <c r="AQ9" s="2"/>
      <c r="AR9" s="2"/>
      <c r="AS9" s="2"/>
      <c r="AT9" s="2"/>
      <c r="AU9" s="2"/>
      <c r="AV9" s="2"/>
      <c r="AW9" s="2"/>
      <c r="AX9" s="2"/>
    </row>
    <row r="10" spans="1:50" x14ac:dyDescent="0.2">
      <c r="A10" s="25"/>
      <c r="B10" s="287"/>
      <c r="C10" s="36" t="s">
        <v>17</v>
      </c>
      <c r="D10" s="37">
        <f t="shared" si="0"/>
        <v>6.25E-2</v>
      </c>
      <c r="E10" s="100"/>
      <c r="F10" s="28"/>
      <c r="G10" s="28"/>
      <c r="H10" s="28"/>
      <c r="I10" s="284"/>
      <c r="J10" s="296"/>
      <c r="K10" s="295"/>
      <c r="L10" s="295"/>
      <c r="M10" s="295"/>
      <c r="N10" s="18"/>
      <c r="O10" s="18"/>
      <c r="P10" s="18"/>
      <c r="Q10" s="18"/>
      <c r="R10" s="19"/>
      <c r="S10" s="19"/>
      <c r="T10" s="19"/>
      <c r="U10" s="20"/>
      <c r="V10" s="20"/>
      <c r="X10" s="30"/>
      <c r="Y10" s="2"/>
      <c r="AB10" s="33"/>
      <c r="AC10" s="33"/>
      <c r="AD10" s="33"/>
      <c r="AE10" s="33"/>
      <c r="AF10" s="33"/>
      <c r="AG10" s="33"/>
      <c r="AH10" s="33"/>
      <c r="AI10" s="34"/>
      <c r="AK10" s="30"/>
      <c r="AL10" s="30"/>
      <c r="AM10" s="30"/>
      <c r="AN10" s="32"/>
      <c r="AO10" s="35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1:50" x14ac:dyDescent="0.2">
      <c r="A11" s="25"/>
      <c r="B11" s="287"/>
      <c r="C11" s="36" t="s">
        <v>18</v>
      </c>
      <c r="D11" s="37">
        <f t="shared" si="0"/>
        <v>0.125</v>
      </c>
      <c r="E11" s="100"/>
      <c r="F11" s="28"/>
      <c r="G11" s="28"/>
      <c r="H11" s="28"/>
      <c r="I11" s="284"/>
      <c r="J11" s="296"/>
      <c r="K11" s="295"/>
      <c r="L11" s="295"/>
      <c r="M11" s="295"/>
      <c r="N11" s="18"/>
      <c r="O11" s="18"/>
      <c r="P11" s="18"/>
      <c r="Q11" s="18"/>
      <c r="R11" s="19"/>
      <c r="S11" s="19"/>
      <c r="T11" s="19"/>
      <c r="U11" s="20"/>
      <c r="V11" s="20"/>
      <c r="X11" s="30"/>
      <c r="Y11" s="2"/>
      <c r="AB11" s="33"/>
      <c r="AC11" s="33"/>
      <c r="AD11" s="33"/>
      <c r="AE11" s="33"/>
      <c r="AF11" s="33"/>
      <c r="AG11" s="33"/>
      <c r="AH11" s="33"/>
      <c r="AI11" s="34"/>
      <c r="AK11" s="30"/>
      <c r="AL11" s="2"/>
      <c r="AM11" s="2"/>
      <c r="AN11" s="38"/>
      <c r="AO11" s="39"/>
      <c r="AP11" s="2"/>
      <c r="AQ11" s="2"/>
      <c r="AR11" s="2"/>
      <c r="AS11" s="2"/>
      <c r="AT11" s="2"/>
      <c r="AU11" s="2"/>
      <c r="AV11" s="2"/>
      <c r="AW11" s="2"/>
      <c r="AX11" s="2"/>
    </row>
    <row r="12" spans="1:50" x14ac:dyDescent="0.2">
      <c r="A12" s="25"/>
      <c r="B12" s="287"/>
      <c r="C12" s="36" t="s">
        <v>19</v>
      </c>
      <c r="D12" s="37">
        <f t="shared" si="0"/>
        <v>0.25</v>
      </c>
      <c r="E12" s="100"/>
      <c r="F12" s="28"/>
      <c r="G12" s="28"/>
      <c r="H12" s="28"/>
      <c r="I12" s="284"/>
      <c r="J12" s="296"/>
      <c r="K12" s="295"/>
      <c r="L12" s="295"/>
      <c r="M12" s="295"/>
      <c r="N12" s="18"/>
      <c r="O12" s="18"/>
      <c r="P12" s="18"/>
      <c r="Q12" s="18"/>
      <c r="R12" s="19"/>
      <c r="S12" s="19"/>
      <c r="T12" s="19"/>
      <c r="U12" s="20"/>
      <c r="V12" s="20"/>
      <c r="X12" s="40"/>
      <c r="Y12" s="2"/>
      <c r="AB12" s="30"/>
      <c r="AC12" s="33"/>
      <c r="AD12" s="33"/>
      <c r="AE12" s="33"/>
      <c r="AF12" s="33"/>
      <c r="AG12" s="33"/>
      <c r="AH12" s="33"/>
      <c r="AI12" s="34"/>
      <c r="AK12" s="30"/>
      <c r="AL12" s="2"/>
      <c r="AM12" s="2"/>
      <c r="AN12" s="38"/>
      <c r="AO12" s="39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3.5" thickBot="1" x14ac:dyDescent="0.25">
      <c r="A13" s="25"/>
      <c r="B13" s="288"/>
      <c r="C13" s="56" t="s">
        <v>20</v>
      </c>
      <c r="D13" s="37">
        <f t="shared" si="0"/>
        <v>0.5</v>
      </c>
      <c r="E13" s="100"/>
      <c r="H13" s="28"/>
      <c r="I13" s="285"/>
      <c r="J13" s="297"/>
      <c r="K13" s="298"/>
      <c r="L13" s="298"/>
      <c r="M13" s="298"/>
      <c r="N13" s="18"/>
      <c r="O13" s="18"/>
      <c r="P13" s="18"/>
      <c r="Q13" s="18"/>
      <c r="R13" s="19"/>
      <c r="S13" s="19"/>
      <c r="T13" s="19"/>
      <c r="U13" s="20"/>
      <c r="V13" s="20"/>
      <c r="X13" s="30"/>
      <c r="AJ13" s="30"/>
      <c r="AL13" s="41"/>
      <c r="AM13" s="41"/>
      <c r="AN13" s="38"/>
      <c r="AO13" s="39"/>
      <c r="AP13" s="41"/>
      <c r="AQ13" s="41"/>
      <c r="AR13" s="41"/>
      <c r="AS13" s="41"/>
      <c r="AT13" s="41"/>
      <c r="AU13" s="41"/>
      <c r="AV13" s="41"/>
      <c r="AW13" s="41"/>
      <c r="AX13" s="41"/>
    </row>
    <row r="14" spans="1:50" ht="15.75" thickTop="1" thickBot="1" x14ac:dyDescent="0.25">
      <c r="A14" s="25"/>
      <c r="B14" s="281" t="s">
        <v>21</v>
      </c>
      <c r="C14" s="282"/>
      <c r="D14" s="178">
        <v>1</v>
      </c>
      <c r="E14" s="109" t="s">
        <v>22</v>
      </c>
      <c r="F14" s="149">
        <f>D14</f>
        <v>1</v>
      </c>
      <c r="G14" s="153">
        <f>D14</f>
        <v>1</v>
      </c>
      <c r="H14" s="183">
        <f t="shared" ref="H14:H32" si="1">F14-G14</f>
        <v>0</v>
      </c>
      <c r="I14" s="154">
        <v>0</v>
      </c>
      <c r="J14" s="117" t="s">
        <v>22</v>
      </c>
      <c r="K14" s="173">
        <v>0</v>
      </c>
      <c r="L14" s="155">
        <v>0</v>
      </c>
      <c r="M14" s="236">
        <v>0</v>
      </c>
      <c r="N14" s="167">
        <v>0</v>
      </c>
      <c r="O14" s="43"/>
      <c r="P14" s="42"/>
      <c r="Q14" s="42"/>
      <c r="R14" s="44"/>
      <c r="S14" s="44"/>
      <c r="T14" s="45"/>
      <c r="U14" s="46"/>
      <c r="V14" s="26"/>
      <c r="X14" s="30"/>
      <c r="AJ14" s="47"/>
      <c r="AL14" s="41"/>
      <c r="AM14" s="41"/>
      <c r="AN14" s="38"/>
      <c r="AO14" s="39"/>
      <c r="AP14" s="41"/>
      <c r="AQ14" s="41"/>
      <c r="AR14" s="41"/>
      <c r="AS14" s="41"/>
      <c r="AT14" s="41"/>
      <c r="AU14" s="41"/>
      <c r="AV14" s="41"/>
      <c r="AW14" s="41"/>
      <c r="AX14" s="41"/>
    </row>
    <row r="15" spans="1:50" ht="14.25" thickTop="1" thickBot="1" x14ac:dyDescent="0.25">
      <c r="A15" s="25"/>
      <c r="B15" s="48" t="s">
        <v>23</v>
      </c>
      <c r="C15" s="58" t="s">
        <v>24</v>
      </c>
      <c r="D15" s="51">
        <f>D14*2</f>
        <v>2</v>
      </c>
      <c r="E15" s="119" t="s">
        <v>25</v>
      </c>
      <c r="F15" s="150">
        <f>F14+(F14/2)</f>
        <v>1.5</v>
      </c>
      <c r="G15" s="125">
        <f t="shared" ref="G15:G33" si="2">$G14*$G$7^7</f>
        <v>1.4983070768766817</v>
      </c>
      <c r="H15" s="183">
        <f t="shared" si="1"/>
        <v>1.6929231233182573E-3</v>
      </c>
      <c r="I15" s="113">
        <v>1</v>
      </c>
      <c r="J15" s="119" t="s">
        <v>25</v>
      </c>
      <c r="K15" s="175">
        <f t="shared" ref="K15:K26" si="3">H15/H16</f>
        <v>0.33352154211024027</v>
      </c>
      <c r="L15" s="159">
        <f>K15*0.618</f>
        <v>0.20611631302412847</v>
      </c>
      <c r="M15" s="156">
        <f>K15+L15</f>
        <v>0.53963785513436879</v>
      </c>
      <c r="N15" s="168">
        <v>1</v>
      </c>
      <c r="O15" s="43"/>
      <c r="P15" s="49"/>
      <c r="Q15" s="49"/>
      <c r="R15" s="44"/>
      <c r="S15" s="44"/>
      <c r="T15" s="45"/>
      <c r="U15" s="45"/>
      <c r="V15" s="26"/>
      <c r="X15" s="30"/>
      <c r="AB15" s="50"/>
      <c r="AC15" s="50"/>
      <c r="AJ15" s="47"/>
      <c r="AK15" s="47"/>
      <c r="AL15" s="41"/>
      <c r="AM15" s="41"/>
      <c r="AN15" s="38"/>
      <c r="AO15" s="39"/>
      <c r="AP15" s="41"/>
      <c r="AQ15" s="41"/>
      <c r="AR15" s="41"/>
      <c r="AS15" s="41"/>
      <c r="AT15" s="41"/>
      <c r="AU15" s="41"/>
      <c r="AV15" s="41"/>
      <c r="AW15" s="41"/>
      <c r="AX15" s="41"/>
    </row>
    <row r="16" spans="1:50" ht="13.5" thickTop="1" x14ac:dyDescent="0.2">
      <c r="A16" s="25"/>
      <c r="B16" s="98"/>
      <c r="C16" s="36" t="s">
        <v>26</v>
      </c>
      <c r="D16" s="51">
        <f t="shared" ref="D16:D20" si="4">D15*2</f>
        <v>4</v>
      </c>
      <c r="E16" s="119" t="s">
        <v>27</v>
      </c>
      <c r="F16" s="150">
        <f>F15+(F15/2)</f>
        <v>2.25</v>
      </c>
      <c r="G16" s="125">
        <f t="shared" si="2"/>
        <v>2.2449240966187465</v>
      </c>
      <c r="H16" s="183">
        <f t="shared" si="1"/>
        <v>5.0759033812535215E-3</v>
      </c>
      <c r="I16" s="113">
        <v>2</v>
      </c>
      <c r="J16" s="119" t="s">
        <v>27</v>
      </c>
      <c r="K16" s="175">
        <f t="shared" si="3"/>
        <v>0.44469534222361901</v>
      </c>
      <c r="L16" s="159">
        <f t="shared" ref="L16:L26" si="5">K16*0.618</f>
        <v>0.27482172149419654</v>
      </c>
      <c r="M16" s="156">
        <f t="shared" ref="M16:M26" si="6">K16+L16</f>
        <v>0.71951706371781554</v>
      </c>
      <c r="N16" s="168">
        <v>2</v>
      </c>
      <c r="O16" s="43"/>
      <c r="P16" s="49"/>
      <c r="Q16" s="49"/>
      <c r="R16" s="44"/>
      <c r="S16" s="44"/>
      <c r="T16" s="45"/>
      <c r="U16" s="45"/>
      <c r="V16" s="26"/>
      <c r="X16" s="30"/>
      <c r="AB16" s="50"/>
      <c r="AC16" s="50"/>
      <c r="AJ16" s="47"/>
      <c r="AK16" s="47"/>
      <c r="AL16" s="31"/>
      <c r="AM16" s="31"/>
      <c r="AN16" s="32"/>
      <c r="AO16" s="35"/>
      <c r="AP16" s="31"/>
      <c r="AQ16" s="31"/>
      <c r="AR16" s="31"/>
      <c r="AS16" s="31"/>
      <c r="AT16" s="31"/>
      <c r="AU16" s="31"/>
      <c r="AV16" s="31"/>
      <c r="AW16" s="31"/>
      <c r="AX16" s="31"/>
    </row>
    <row r="17" spans="1:50" x14ac:dyDescent="0.2">
      <c r="A17" s="25"/>
      <c r="B17" s="98"/>
      <c r="C17" s="36" t="s">
        <v>28</v>
      </c>
      <c r="D17" s="51">
        <f t="shared" si="4"/>
        <v>8</v>
      </c>
      <c r="E17" s="126" t="s">
        <v>29</v>
      </c>
      <c r="F17" s="103">
        <f>F16+(F16/2)</f>
        <v>3.375</v>
      </c>
      <c r="G17" s="127">
        <f t="shared" si="2"/>
        <v>3.3635856610148593</v>
      </c>
      <c r="H17" s="183">
        <f t="shared" si="1"/>
        <v>1.141433898514066E-2</v>
      </c>
      <c r="I17" s="113">
        <v>3</v>
      </c>
      <c r="J17" s="126" t="s">
        <v>29</v>
      </c>
      <c r="K17" s="175">
        <f t="shared" si="3"/>
        <v>0.50028220683779245</v>
      </c>
      <c r="L17" s="159">
        <f t="shared" si="5"/>
        <v>0.30917440382575573</v>
      </c>
      <c r="M17" s="156">
        <f t="shared" si="6"/>
        <v>0.80945661066354813</v>
      </c>
      <c r="N17" s="168">
        <v>3</v>
      </c>
      <c r="O17" s="43"/>
      <c r="P17" s="49"/>
      <c r="Q17" s="49"/>
      <c r="R17" s="44"/>
      <c r="S17" s="44"/>
      <c r="T17" s="45"/>
      <c r="U17" s="45"/>
      <c r="V17" s="26"/>
      <c r="X17" s="30"/>
      <c r="AB17" s="50"/>
      <c r="AC17" s="50"/>
      <c r="AK17" s="47"/>
      <c r="AL17" s="52"/>
      <c r="AM17" s="52"/>
      <c r="AN17" s="38"/>
      <c r="AO17" s="39"/>
      <c r="AP17" s="52"/>
      <c r="AQ17" s="52"/>
      <c r="AR17" s="52"/>
      <c r="AS17" s="52"/>
      <c r="AT17" s="52"/>
      <c r="AU17" s="52"/>
      <c r="AV17" s="52"/>
      <c r="AW17" s="52"/>
      <c r="AX17" s="52"/>
    </row>
    <row r="18" spans="1:50" x14ac:dyDescent="0.2">
      <c r="A18" s="25"/>
      <c r="B18" s="98"/>
      <c r="C18" s="36" t="s">
        <v>30</v>
      </c>
      <c r="D18" s="51">
        <f t="shared" si="4"/>
        <v>16</v>
      </c>
      <c r="E18" s="119" t="s">
        <v>31</v>
      </c>
      <c r="F18" s="150">
        <f t="shared" ref="F18:F26" si="7">F17+(F17/2)</f>
        <v>5.0625</v>
      </c>
      <c r="G18" s="125">
        <f t="shared" si="2"/>
        <v>5.0396841995794954</v>
      </c>
      <c r="H18" s="183">
        <f t="shared" si="1"/>
        <v>2.2815800420504573E-2</v>
      </c>
      <c r="I18" s="113">
        <v>4</v>
      </c>
      <c r="J18" s="119" t="s">
        <v>31</v>
      </c>
      <c r="K18" s="175">
        <f t="shared" si="3"/>
        <v>0.53363429725229738</v>
      </c>
      <c r="L18" s="159">
        <f t="shared" si="5"/>
        <v>0.3297859957019198</v>
      </c>
      <c r="M18" s="156">
        <f t="shared" si="6"/>
        <v>0.86342029295421718</v>
      </c>
      <c r="N18" s="168">
        <v>4</v>
      </c>
      <c r="O18" s="43"/>
      <c r="P18" s="49"/>
      <c r="Q18" s="49"/>
      <c r="R18" s="44"/>
      <c r="S18" s="44"/>
      <c r="T18" s="45"/>
      <c r="U18" s="45"/>
      <c r="V18" s="26"/>
      <c r="X18" s="30"/>
      <c r="AB18" s="50"/>
      <c r="AC18" s="50"/>
      <c r="AK18" s="47"/>
      <c r="AL18" s="52"/>
      <c r="AM18" s="52"/>
      <c r="AN18" s="38"/>
      <c r="AO18" s="39"/>
      <c r="AP18" s="52"/>
      <c r="AQ18" s="52"/>
      <c r="AR18" s="52"/>
      <c r="AS18" s="52"/>
      <c r="AT18" s="52"/>
      <c r="AU18" s="52"/>
      <c r="AV18" s="52"/>
      <c r="AW18" s="52"/>
      <c r="AX18" s="52"/>
    </row>
    <row r="19" spans="1:50" x14ac:dyDescent="0.2">
      <c r="A19" s="25"/>
      <c r="B19" s="99"/>
      <c r="C19" s="36" t="s">
        <v>32</v>
      </c>
      <c r="D19" s="51">
        <f t="shared" si="4"/>
        <v>32</v>
      </c>
      <c r="E19" s="119" t="s">
        <v>33</v>
      </c>
      <c r="F19" s="150">
        <f t="shared" si="7"/>
        <v>7.59375</v>
      </c>
      <c r="G19" s="125">
        <f t="shared" si="2"/>
        <v>7.5509945014535536</v>
      </c>
      <c r="H19" s="183">
        <f t="shared" si="1"/>
        <v>4.2755498546446447E-2</v>
      </c>
      <c r="I19" s="113">
        <v>5</v>
      </c>
      <c r="J19" s="119" t="s">
        <v>33</v>
      </c>
      <c r="K19" s="175">
        <f t="shared" si="3"/>
        <v>0.55586900056699906</v>
      </c>
      <c r="L19" s="159">
        <f t="shared" si="5"/>
        <v>0.34352704235040543</v>
      </c>
      <c r="M19" s="156">
        <f t="shared" si="6"/>
        <v>0.89939604291740449</v>
      </c>
      <c r="N19" s="168">
        <v>5</v>
      </c>
      <c r="O19" s="43"/>
      <c r="P19" s="49"/>
      <c r="Q19" s="49"/>
      <c r="R19" s="44"/>
      <c r="S19" s="44"/>
      <c r="T19" s="45"/>
      <c r="U19" s="45"/>
      <c r="V19" s="26"/>
      <c r="X19" s="30"/>
      <c r="Y19" s="30"/>
      <c r="AB19" s="50"/>
      <c r="AC19" s="50"/>
      <c r="AD19" s="30"/>
      <c r="AE19" s="30"/>
      <c r="AF19" s="30"/>
      <c r="AG19" s="30"/>
      <c r="AH19" s="30"/>
      <c r="AI19" s="53"/>
      <c r="AJ19" s="52"/>
      <c r="AL19" s="54"/>
      <c r="AM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ht="13.5" thickBot="1" x14ac:dyDescent="0.25">
      <c r="A20" s="3"/>
      <c r="B20" s="100"/>
      <c r="C20" s="56" t="s">
        <v>34</v>
      </c>
      <c r="D20" s="51">
        <f t="shared" si="4"/>
        <v>64</v>
      </c>
      <c r="E20" s="126" t="s">
        <v>35</v>
      </c>
      <c r="F20" s="103">
        <f t="shared" si="7"/>
        <v>11.390625</v>
      </c>
      <c r="G20" s="127">
        <f t="shared" si="2"/>
        <v>11.31370849898477</v>
      </c>
      <c r="H20" s="183">
        <f t="shared" si="1"/>
        <v>7.6916501015229954E-2</v>
      </c>
      <c r="I20" s="113">
        <v>6</v>
      </c>
      <c r="J20" s="126" t="s">
        <v>35</v>
      </c>
      <c r="K20" s="175">
        <f t="shared" si="3"/>
        <v>0.57175091125328914</v>
      </c>
      <c r="L20" s="159">
        <f t="shared" si="5"/>
        <v>0.3533420631545327</v>
      </c>
      <c r="M20" s="156">
        <f t="shared" si="6"/>
        <v>0.92509297440782179</v>
      </c>
      <c r="N20" s="168">
        <v>6</v>
      </c>
      <c r="O20" s="43"/>
      <c r="P20" s="49"/>
      <c r="Q20" s="49"/>
      <c r="R20" s="44"/>
      <c r="S20" s="44"/>
      <c r="T20" s="45"/>
      <c r="U20" s="45"/>
      <c r="V20" s="26"/>
      <c r="X20" s="30"/>
      <c r="Y20" s="30"/>
      <c r="AB20" s="50"/>
      <c r="AC20" s="50"/>
      <c r="AD20" s="30"/>
      <c r="AE20" s="30"/>
      <c r="AF20" s="30"/>
      <c r="AG20" s="30"/>
      <c r="AH20" s="30"/>
      <c r="AI20" s="53"/>
      <c r="AJ20" s="52"/>
      <c r="AL20" s="55"/>
      <c r="AM20" s="55"/>
      <c r="AN20" s="32"/>
      <c r="AO20" s="35"/>
      <c r="AP20" s="55"/>
      <c r="AQ20" s="55"/>
      <c r="AR20" s="55"/>
      <c r="AS20" s="55"/>
      <c r="AT20" s="55"/>
      <c r="AU20" s="55"/>
      <c r="AV20" s="55"/>
      <c r="AW20" s="55"/>
      <c r="AX20" s="55"/>
    </row>
    <row r="21" spans="1:50" ht="14.25" thickTop="1" thickBot="1" x14ac:dyDescent="0.25">
      <c r="A21" s="25"/>
      <c r="B21" s="98"/>
      <c r="C21" s="117" t="s">
        <v>36</v>
      </c>
      <c r="D21" s="124">
        <f>D20*2</f>
        <v>128</v>
      </c>
      <c r="E21" s="119" t="s">
        <v>37</v>
      </c>
      <c r="F21" s="150">
        <f t="shared" si="7"/>
        <v>17.0859375</v>
      </c>
      <c r="G21" s="125">
        <f t="shared" si="2"/>
        <v>16.951409509748743</v>
      </c>
      <c r="H21" s="183">
        <f t="shared" si="1"/>
        <v>0.13452799025125728</v>
      </c>
      <c r="I21" s="113">
        <v>7</v>
      </c>
      <c r="J21" s="119" t="s">
        <v>37</v>
      </c>
      <c r="K21" s="175">
        <f t="shared" si="3"/>
        <v>0.58366232654682038</v>
      </c>
      <c r="L21" s="159">
        <f t="shared" si="5"/>
        <v>0.36070331780593501</v>
      </c>
      <c r="M21" s="156">
        <f t="shared" si="6"/>
        <v>0.94436564435275538</v>
      </c>
      <c r="N21" s="168">
        <v>7</v>
      </c>
      <c r="O21" s="43"/>
      <c r="P21" s="49"/>
      <c r="Q21" s="49"/>
      <c r="R21" s="44"/>
      <c r="S21" s="44"/>
      <c r="T21" s="45"/>
      <c r="U21" s="45"/>
      <c r="V21" s="26"/>
      <c r="X21" s="30"/>
      <c r="Y21" s="30"/>
      <c r="AB21" s="50"/>
      <c r="AC21" s="50"/>
      <c r="AD21" s="30"/>
      <c r="AE21" s="30"/>
      <c r="AF21" s="30"/>
      <c r="AG21" s="30"/>
      <c r="AH21" s="30"/>
      <c r="AI21" s="53"/>
      <c r="AJ21" s="52"/>
      <c r="AK21" s="12"/>
      <c r="AL21" s="52"/>
      <c r="AM21" s="52"/>
      <c r="AN21" s="38"/>
      <c r="AO21" s="39"/>
      <c r="AP21" s="52"/>
      <c r="AQ21" s="52"/>
      <c r="AR21" s="52"/>
      <c r="AS21" s="52"/>
      <c r="AT21" s="52"/>
      <c r="AU21" s="52"/>
      <c r="AV21" s="52"/>
      <c r="AW21" s="52"/>
      <c r="AX21" s="52"/>
    </row>
    <row r="22" spans="1:50" ht="13.5" thickTop="1" x14ac:dyDescent="0.2">
      <c r="A22" s="25"/>
      <c r="B22" s="98">
        <v>5938</v>
      </c>
      <c r="C22" s="99"/>
      <c r="D22" s="291"/>
      <c r="E22" s="119" t="s">
        <v>39</v>
      </c>
      <c r="F22" s="150">
        <f t="shared" si="7"/>
        <v>25.62890625</v>
      </c>
      <c r="G22" s="125">
        <f t="shared" si="2"/>
        <v>25.398416831491222</v>
      </c>
      <c r="H22" s="183">
        <f t="shared" si="1"/>
        <v>0.23048941850877824</v>
      </c>
      <c r="I22" s="113">
        <v>8</v>
      </c>
      <c r="J22" s="119" t="s">
        <v>39</v>
      </c>
      <c r="K22" s="175">
        <f t="shared" si="3"/>
        <v>0.59292674491190012</v>
      </c>
      <c r="L22" s="159">
        <f t="shared" si="5"/>
        <v>0.36642872835555429</v>
      </c>
      <c r="M22" s="156">
        <f t="shared" si="6"/>
        <v>0.95935547326745441</v>
      </c>
      <c r="N22" s="168">
        <v>8</v>
      </c>
      <c r="O22" s="43"/>
      <c r="P22" s="49"/>
      <c r="Q22" s="49"/>
      <c r="R22" s="44"/>
      <c r="S22" s="44"/>
      <c r="T22" s="45"/>
      <c r="U22" s="45"/>
      <c r="V22" s="26"/>
      <c r="X22" s="30"/>
      <c r="Y22" s="30"/>
      <c r="AB22" s="50"/>
      <c r="AC22" s="50"/>
      <c r="AD22" s="30"/>
      <c r="AE22" s="30"/>
      <c r="AF22" s="30"/>
      <c r="AG22" s="30"/>
      <c r="AH22" s="30"/>
      <c r="AI22" s="53"/>
      <c r="AJ22" s="52"/>
      <c r="AK22" s="12"/>
      <c r="AL22" s="52"/>
      <c r="AM22" s="52"/>
      <c r="AN22" s="38"/>
      <c r="AO22" s="39"/>
      <c r="AP22" s="52"/>
      <c r="AQ22" s="52"/>
      <c r="AR22" s="52"/>
      <c r="AS22" s="52"/>
      <c r="AT22" s="52"/>
      <c r="AU22" s="52"/>
      <c r="AV22" s="52"/>
      <c r="AW22" s="52"/>
      <c r="AX22" s="52"/>
    </row>
    <row r="23" spans="1:50" x14ac:dyDescent="0.2">
      <c r="A23" s="25"/>
      <c r="B23" s="98"/>
      <c r="C23" s="97"/>
      <c r="D23" s="292"/>
      <c r="E23" s="126" t="s">
        <v>40</v>
      </c>
      <c r="F23" s="103">
        <f t="shared" si="7"/>
        <v>38.443359375</v>
      </c>
      <c r="G23" s="127">
        <f t="shared" si="2"/>
        <v>38.054627680087123</v>
      </c>
      <c r="H23" s="183">
        <f t="shared" si="1"/>
        <v>0.3887316949128774</v>
      </c>
      <c r="I23" s="113">
        <v>9</v>
      </c>
      <c r="J23" s="126" t="s">
        <v>40</v>
      </c>
      <c r="K23" s="175">
        <f t="shared" si="3"/>
        <v>0.6003382654270929</v>
      </c>
      <c r="L23" s="159">
        <f t="shared" si="5"/>
        <v>0.37100904803394341</v>
      </c>
      <c r="M23" s="156">
        <f t="shared" si="6"/>
        <v>0.97134731346103631</v>
      </c>
      <c r="N23" s="168">
        <v>9</v>
      </c>
      <c r="O23" s="43"/>
      <c r="P23" s="49"/>
      <c r="Q23" s="49"/>
      <c r="R23" s="44"/>
      <c r="S23" s="44"/>
      <c r="T23" s="45"/>
      <c r="U23" s="45"/>
      <c r="V23" s="26"/>
      <c r="X23" s="30"/>
      <c r="Y23" s="30"/>
      <c r="AB23" s="50"/>
      <c r="AC23" s="50"/>
      <c r="AD23" s="30"/>
      <c r="AE23" s="30"/>
      <c r="AF23" s="30"/>
      <c r="AG23" s="30"/>
      <c r="AH23" s="30"/>
      <c r="AI23" s="53"/>
      <c r="AJ23" s="52"/>
      <c r="AL23" s="54"/>
      <c r="AM23" s="54"/>
      <c r="AP23" s="54"/>
      <c r="AQ23" s="54"/>
      <c r="AR23" s="54"/>
      <c r="AS23" s="54"/>
      <c r="AT23" s="54"/>
      <c r="AU23" s="54"/>
      <c r="AV23" s="54"/>
      <c r="AW23" s="54"/>
      <c r="AX23" s="54"/>
    </row>
    <row r="24" spans="1:50" x14ac:dyDescent="0.2">
      <c r="A24" s="25"/>
      <c r="C24" s="97"/>
      <c r="D24" s="292"/>
      <c r="E24" s="119" t="s">
        <v>41</v>
      </c>
      <c r="F24" s="150">
        <f t="shared" si="7"/>
        <v>57.6650390625</v>
      </c>
      <c r="G24" s="125">
        <f t="shared" si="2"/>
        <v>57.017517960981799</v>
      </c>
      <c r="H24" s="183">
        <f t="shared" si="1"/>
        <v>0.64752110151820119</v>
      </c>
      <c r="I24" s="113">
        <v>10</v>
      </c>
      <c r="J24" s="119" t="s">
        <v>41</v>
      </c>
      <c r="K24" s="175">
        <f t="shared" si="3"/>
        <v>0.60640222386966181</v>
      </c>
      <c r="L24" s="159">
        <f t="shared" si="5"/>
        <v>0.37475657435145099</v>
      </c>
      <c r="M24" s="156">
        <f t="shared" si="6"/>
        <v>0.98115879822111274</v>
      </c>
      <c r="N24" s="168">
        <v>10</v>
      </c>
      <c r="O24" s="43"/>
      <c r="P24" s="49"/>
      <c r="Q24" s="49"/>
      <c r="R24" s="44"/>
      <c r="S24" s="44"/>
      <c r="T24" s="45"/>
      <c r="U24" s="45"/>
      <c r="V24" s="26"/>
      <c r="X24" s="30"/>
      <c r="Y24" s="30"/>
      <c r="AB24" s="50"/>
      <c r="AC24" s="50"/>
      <c r="AD24" s="30"/>
      <c r="AE24" s="30"/>
      <c r="AF24" s="30"/>
      <c r="AG24" s="30"/>
      <c r="AH24" s="30"/>
      <c r="AI24" s="53"/>
      <c r="AJ24" s="52"/>
      <c r="AL24" s="55"/>
      <c r="AM24" s="55"/>
      <c r="AN24" s="32"/>
      <c r="AO24" s="35"/>
      <c r="AP24" s="55"/>
      <c r="AQ24" s="55"/>
      <c r="AR24" s="55"/>
      <c r="AS24" s="55"/>
      <c r="AT24" s="55"/>
      <c r="AU24" s="55"/>
      <c r="AV24" s="55"/>
      <c r="AW24" s="55"/>
      <c r="AX24" s="55"/>
    </row>
    <row r="25" spans="1:50" ht="13.5" thickBot="1" x14ac:dyDescent="0.25">
      <c r="A25" s="25"/>
      <c r="C25" s="97"/>
      <c r="D25" s="293"/>
      <c r="E25" s="120" t="s">
        <v>42</v>
      </c>
      <c r="F25" s="151">
        <f t="shared" si="7"/>
        <v>86.49755859375</v>
      </c>
      <c r="G25" s="125">
        <f t="shared" si="2"/>
        <v>85.429750666882342</v>
      </c>
      <c r="H25" s="183">
        <f t="shared" si="1"/>
        <v>1.0678079268676584</v>
      </c>
      <c r="I25" s="113">
        <v>11</v>
      </c>
      <c r="J25" s="119" t="s">
        <v>42</v>
      </c>
      <c r="K25" s="175">
        <f t="shared" si="3"/>
        <v>0.6114555107577937</v>
      </c>
      <c r="L25" s="159">
        <f t="shared" si="5"/>
        <v>0.37787950564831652</v>
      </c>
      <c r="M25" s="156">
        <f t="shared" si="6"/>
        <v>0.98933501640611021</v>
      </c>
      <c r="N25" s="168">
        <v>11</v>
      </c>
      <c r="O25" s="43"/>
      <c r="P25" s="49"/>
      <c r="Q25" s="49"/>
      <c r="R25" s="44"/>
      <c r="S25" s="44"/>
      <c r="T25" s="45"/>
      <c r="U25" s="45"/>
      <c r="V25" s="26"/>
      <c r="X25" s="30"/>
      <c r="Y25" s="30"/>
      <c r="AB25" s="50"/>
      <c r="AC25" s="50"/>
      <c r="AD25" s="30"/>
      <c r="AE25" s="30"/>
      <c r="AF25" s="30"/>
      <c r="AG25" s="30"/>
      <c r="AH25" s="30"/>
      <c r="AI25" s="53"/>
      <c r="AJ25" s="52"/>
      <c r="AK25" s="12"/>
      <c r="AL25" s="52"/>
      <c r="AM25" s="52"/>
      <c r="AN25" s="38"/>
      <c r="AO25" s="39"/>
      <c r="AP25" s="52"/>
      <c r="AQ25" s="52"/>
      <c r="AR25" s="52"/>
      <c r="AS25" s="52"/>
      <c r="AT25" s="52"/>
      <c r="AU25" s="52"/>
      <c r="AV25" s="52"/>
      <c r="AW25" s="52"/>
      <c r="AX25" s="52"/>
    </row>
    <row r="26" spans="1:50" ht="14.25" thickTop="1" thickBot="1" x14ac:dyDescent="0.25">
      <c r="A26" s="25"/>
      <c r="C26" s="97"/>
      <c r="D26" s="239"/>
      <c r="E26" s="117" t="s">
        <v>22</v>
      </c>
      <c r="F26" s="152">
        <f t="shared" si="7"/>
        <v>129.746337890625</v>
      </c>
      <c r="G26" s="108">
        <f t="shared" si="2"/>
        <v>128.00000000000023</v>
      </c>
      <c r="H26" s="183">
        <f t="shared" si="1"/>
        <v>1.7463378906247726</v>
      </c>
      <c r="I26" s="113">
        <v>12</v>
      </c>
      <c r="J26" s="117" t="s">
        <v>22</v>
      </c>
      <c r="K26" s="237">
        <f t="shared" si="3"/>
        <v>0.61573135798870937</v>
      </c>
      <c r="L26" s="238">
        <f t="shared" si="5"/>
        <v>0.38052197923702241</v>
      </c>
      <c r="M26" s="236">
        <f t="shared" si="6"/>
        <v>0.99625333722573184</v>
      </c>
      <c r="N26" s="168">
        <v>12</v>
      </c>
      <c r="O26" s="43"/>
      <c r="P26" s="49"/>
      <c r="Q26" s="49"/>
      <c r="R26" s="44"/>
      <c r="S26" s="44"/>
      <c r="T26" s="45"/>
      <c r="U26" s="61"/>
      <c r="V26" s="26"/>
      <c r="X26" s="30"/>
      <c r="AB26" s="62"/>
      <c r="AC26" s="50"/>
      <c r="AD26" s="30"/>
      <c r="AE26" s="30"/>
      <c r="AF26" s="30"/>
      <c r="AG26" s="30"/>
      <c r="AH26" s="30"/>
      <c r="AI26" s="53"/>
      <c r="AJ26" s="52"/>
      <c r="AK26" s="12"/>
      <c r="AL26" s="52"/>
      <c r="AM26" s="52"/>
      <c r="AN26" s="38"/>
      <c r="AO26" s="39"/>
      <c r="AP26" s="52"/>
      <c r="AQ26" s="52"/>
      <c r="AR26" s="52"/>
      <c r="AS26" s="52"/>
      <c r="AT26" s="52"/>
      <c r="AU26" s="52"/>
      <c r="AV26" s="52"/>
      <c r="AW26" s="52"/>
      <c r="AX26" s="52"/>
    </row>
    <row r="27" spans="1:50" ht="14.25" customHeight="1" thickTop="1" thickBot="1" x14ac:dyDescent="0.25">
      <c r="A27" s="25"/>
      <c r="C27" s="101"/>
      <c r="D27" s="239"/>
      <c r="E27" s="101"/>
      <c r="F27" s="146">
        <f>F26+(F26/2)</f>
        <v>194.6195068359375</v>
      </c>
      <c r="G27" s="180">
        <f t="shared" si="2"/>
        <v>191.7833058402156</v>
      </c>
      <c r="H27" s="183">
        <f t="shared" si="1"/>
        <v>2.8362009957218959</v>
      </c>
      <c r="I27" s="114">
        <v>13</v>
      </c>
      <c r="J27" s="111"/>
      <c r="K27" s="176">
        <f>H27/H28</f>
        <v>0.61939635977468976</v>
      </c>
      <c r="L27" s="160">
        <f>K27*0.618</f>
        <v>0.38278695034075827</v>
      </c>
      <c r="M27" s="164">
        <f>K27+L27</f>
        <v>1.002183310115448</v>
      </c>
      <c r="N27" s="169">
        <f>I27</f>
        <v>13</v>
      </c>
      <c r="O27" s="43"/>
      <c r="P27" s="49"/>
      <c r="Q27" s="49"/>
      <c r="R27" s="44"/>
      <c r="S27" s="44"/>
      <c r="T27" s="45"/>
      <c r="U27" s="4"/>
      <c r="V27" s="4"/>
      <c r="X27" s="30"/>
      <c r="AB27" s="67"/>
      <c r="AC27" s="50"/>
      <c r="AD27" s="30"/>
      <c r="AE27" s="30"/>
      <c r="AF27" s="30"/>
      <c r="AG27" s="30"/>
      <c r="AH27" s="30"/>
      <c r="AI27" s="53"/>
      <c r="AJ27" s="52"/>
      <c r="AL27" s="52"/>
      <c r="AM27" s="52"/>
      <c r="AN27" s="38"/>
      <c r="AO27" s="39"/>
      <c r="AP27" s="52"/>
      <c r="AQ27" s="52"/>
      <c r="AR27" s="52"/>
      <c r="AS27" s="52"/>
      <c r="AT27" s="52"/>
      <c r="AU27" s="52"/>
      <c r="AV27" s="52"/>
      <c r="AW27" s="52"/>
      <c r="AX27" s="52"/>
    </row>
    <row r="28" spans="1:50" ht="14.25" customHeight="1" thickTop="1" x14ac:dyDescent="0.2">
      <c r="A28" s="25"/>
      <c r="C28" s="101"/>
      <c r="D28" s="249">
        <v>1</v>
      </c>
      <c r="E28" s="101"/>
      <c r="F28" s="146">
        <f>F27+(F27/2)</f>
        <v>291.92926025390625</v>
      </c>
      <c r="G28" s="180">
        <f t="shared" si="2"/>
        <v>287.35028436720006</v>
      </c>
      <c r="H28" s="183">
        <f t="shared" si="1"/>
        <v>4.5789758867061892</v>
      </c>
      <c r="I28" s="235"/>
      <c r="K28" s="174">
        <f t="shared" ref="K28:K32" si="8">H28/H29</f>
        <v>0.62257268520476805</v>
      </c>
      <c r="L28" s="161">
        <f t="shared" ref="L28:L32" si="9">K28*0.618</f>
        <v>0.38474991945654663</v>
      </c>
      <c r="M28" s="165">
        <f t="shared" ref="M28:M32" si="10">K28+L28</f>
        <v>1.0073226046613146</v>
      </c>
      <c r="O28" s="43"/>
      <c r="P28" s="49"/>
      <c r="Q28" s="49"/>
      <c r="R28" s="44"/>
      <c r="S28" s="44"/>
      <c r="T28" s="45"/>
      <c r="U28" s="4"/>
      <c r="V28" s="4"/>
      <c r="X28" s="30"/>
      <c r="AB28" s="67"/>
      <c r="AC28" s="50"/>
      <c r="AD28" s="30"/>
      <c r="AE28" s="30"/>
      <c r="AF28" s="30"/>
      <c r="AG28" s="30"/>
      <c r="AH28" s="30"/>
      <c r="AI28" s="53"/>
      <c r="AJ28" s="52"/>
      <c r="AL28" s="52"/>
      <c r="AM28" s="52"/>
      <c r="AN28" s="38"/>
      <c r="AO28" s="39"/>
      <c r="AP28" s="52"/>
      <c r="AQ28" s="52"/>
      <c r="AR28" s="52"/>
      <c r="AS28" s="52"/>
      <c r="AT28" s="52"/>
      <c r="AU28" s="52"/>
      <c r="AV28" s="52"/>
      <c r="AW28" s="52"/>
      <c r="AX28" s="52"/>
    </row>
    <row r="29" spans="1:50" x14ac:dyDescent="0.2">
      <c r="A29" s="25"/>
      <c r="C29" s="63"/>
      <c r="D29" s="247">
        <f>G26/F26</f>
        <v>0.98654036854514604</v>
      </c>
      <c r="E29" s="101"/>
      <c r="F29" s="146">
        <f t="shared" ref="F29:F32" si="11">F28+(F28/2)</f>
        <v>437.89389038085938</v>
      </c>
      <c r="G29" s="180">
        <f t="shared" si="2"/>
        <v>430.53896460990279</v>
      </c>
      <c r="H29" s="183">
        <f t="shared" si="1"/>
        <v>7.3549257709565836</v>
      </c>
      <c r="I29" s="42"/>
      <c r="J29" s="66"/>
      <c r="K29" s="175">
        <f t="shared" si="8"/>
        <v>0.62535196109569446</v>
      </c>
      <c r="L29" s="159">
        <f t="shared" si="9"/>
        <v>0.38646751195713919</v>
      </c>
      <c r="M29" s="240">
        <f t="shared" si="10"/>
        <v>1.0118194730528336</v>
      </c>
      <c r="N29" s="49"/>
      <c r="O29" s="49"/>
      <c r="P29" s="49"/>
      <c r="Q29" s="49"/>
      <c r="R29" s="44"/>
      <c r="S29" s="44"/>
      <c r="T29" s="4"/>
      <c r="U29" s="4"/>
      <c r="V29" s="4"/>
      <c r="X29" s="30"/>
      <c r="AB29" s="30"/>
      <c r="AC29" s="30"/>
      <c r="AD29" s="30"/>
      <c r="AE29" s="30"/>
      <c r="AF29" s="30"/>
      <c r="AG29" s="30"/>
      <c r="AH29" s="30"/>
      <c r="AI29" s="53"/>
      <c r="AJ29" s="52"/>
      <c r="AL29" s="55"/>
      <c r="AM29" s="55"/>
      <c r="AN29" s="32"/>
      <c r="AO29" s="35"/>
      <c r="AP29" s="55"/>
      <c r="AQ29" s="55"/>
      <c r="AR29" s="55"/>
      <c r="AS29" s="55"/>
      <c r="AT29" s="55"/>
      <c r="AU29" s="55"/>
      <c r="AV29" s="55"/>
      <c r="AW29" s="55"/>
      <c r="AX29" s="55"/>
    </row>
    <row r="30" spans="1:50" x14ac:dyDescent="0.2">
      <c r="A30" s="25"/>
      <c r="C30" s="63"/>
      <c r="D30" s="248">
        <f>F26/G26</f>
        <v>1.013643264770506</v>
      </c>
      <c r="E30" s="63"/>
      <c r="F30" s="146">
        <f t="shared" si="11"/>
        <v>656.84083557128906</v>
      </c>
      <c r="G30" s="180">
        <f t="shared" si="2"/>
        <v>645.07957754617655</v>
      </c>
      <c r="H30" s="183">
        <f t="shared" si="1"/>
        <v>11.761258025112511</v>
      </c>
      <c r="I30" s="42"/>
      <c r="J30" s="66"/>
      <c r="K30" s="175">
        <f t="shared" si="8"/>
        <v>0.62780425501324588</v>
      </c>
      <c r="L30" s="159">
        <f t="shared" si="9"/>
        <v>0.38798302959818592</v>
      </c>
      <c r="M30" s="240">
        <f t="shared" si="10"/>
        <v>1.0157872846114318</v>
      </c>
      <c r="N30" s="49"/>
      <c r="O30" s="49"/>
      <c r="P30" s="49"/>
      <c r="Q30" s="49"/>
      <c r="R30" s="44"/>
      <c r="S30" s="44"/>
      <c r="T30" s="4"/>
      <c r="U30" s="4"/>
      <c r="V30" s="4"/>
      <c r="X30" s="30"/>
      <c r="AB30" s="30"/>
      <c r="AC30" s="30"/>
      <c r="AD30" s="30"/>
      <c r="AE30" s="30"/>
      <c r="AF30" s="30"/>
      <c r="AG30" s="30"/>
      <c r="AH30" s="30"/>
      <c r="AI30" s="53"/>
      <c r="AJ30" s="52"/>
      <c r="AK30" s="12"/>
      <c r="AL30" s="52"/>
      <c r="AM30" s="52"/>
      <c r="AN30" s="38"/>
      <c r="AO30" s="39"/>
      <c r="AP30" s="52"/>
      <c r="AQ30" s="52"/>
      <c r="AR30" s="52"/>
      <c r="AS30" s="52"/>
      <c r="AT30" s="52"/>
      <c r="AU30" s="52"/>
      <c r="AV30" s="52"/>
      <c r="AW30" s="52"/>
      <c r="AX30" s="52"/>
    </row>
    <row r="31" spans="1:50" x14ac:dyDescent="0.2">
      <c r="A31" s="59"/>
      <c r="C31" s="195"/>
      <c r="D31" s="250">
        <f>D28-D29</f>
        <v>1.345963145485396E-2</v>
      </c>
      <c r="F31" s="146">
        <f t="shared" si="11"/>
        <v>985.26125335693359</v>
      </c>
      <c r="G31" s="180">
        <f t="shared" si="2"/>
        <v>966.52729618605656</v>
      </c>
      <c r="H31" s="183">
        <f t="shared" si="1"/>
        <v>18.733957170877034</v>
      </c>
      <c r="I31" s="42"/>
      <c r="J31" s="71"/>
      <c r="K31" s="175">
        <f t="shared" si="8"/>
        <v>0.62998406395301199</v>
      </c>
      <c r="L31" s="159">
        <f t="shared" si="9"/>
        <v>0.38933015152296141</v>
      </c>
      <c r="M31" s="240">
        <f t="shared" si="10"/>
        <v>1.0193142154759733</v>
      </c>
      <c r="N31" s="49"/>
      <c r="O31" s="49"/>
      <c r="P31" s="49"/>
      <c r="Q31" s="49"/>
      <c r="R31" s="44"/>
      <c r="S31" s="44"/>
      <c r="T31" s="4"/>
      <c r="U31" s="4"/>
      <c r="V31" s="4"/>
      <c r="X31" s="30"/>
      <c r="AB31" s="72"/>
      <c r="AC31" s="72"/>
      <c r="AD31" s="30"/>
      <c r="AE31" s="30"/>
      <c r="AF31" s="30"/>
      <c r="AG31" s="30"/>
      <c r="AH31" s="30"/>
      <c r="AI31" s="53"/>
      <c r="AJ31" s="52"/>
      <c r="AK31" s="12"/>
      <c r="AL31" s="52"/>
      <c r="AM31" s="52"/>
      <c r="AN31" s="38"/>
      <c r="AO31" s="39"/>
      <c r="AP31" s="52"/>
      <c r="AQ31" s="52"/>
      <c r="AR31" s="52"/>
      <c r="AS31" s="52"/>
      <c r="AT31" s="52"/>
      <c r="AU31" s="52"/>
      <c r="AV31" s="52"/>
      <c r="AW31" s="52"/>
      <c r="AX31" s="52"/>
    </row>
    <row r="32" spans="1:50" x14ac:dyDescent="0.2">
      <c r="A32" s="59"/>
      <c r="C32" s="30"/>
      <c r="D32" s="251">
        <f>D30-D28</f>
        <v>1.3643264770506036E-2</v>
      </c>
      <c r="E32" s="101"/>
      <c r="F32" s="146">
        <f t="shared" si="11"/>
        <v>1477.8918800354004</v>
      </c>
      <c r="G32" s="180">
        <f t="shared" si="2"/>
        <v>1448.1546878700533</v>
      </c>
      <c r="H32" s="183">
        <f t="shared" si="1"/>
        <v>29.737192165347096</v>
      </c>
      <c r="I32" s="42"/>
      <c r="J32" s="71"/>
      <c r="K32" s="175">
        <f t="shared" si="8"/>
        <v>0.6319344118588871</v>
      </c>
      <c r="L32" s="159">
        <f t="shared" si="9"/>
        <v>0.39053546652879223</v>
      </c>
      <c r="M32" s="240">
        <f t="shared" si="10"/>
        <v>1.0224698783876793</v>
      </c>
      <c r="N32" s="49"/>
      <c r="O32" s="49"/>
      <c r="P32" s="49"/>
      <c r="Q32" s="49"/>
      <c r="R32" s="44"/>
      <c r="S32" s="44"/>
      <c r="T32" s="4"/>
      <c r="U32" s="4"/>
      <c r="V32" s="4"/>
      <c r="X32" s="30"/>
      <c r="AB32" s="72"/>
      <c r="AC32" s="72"/>
      <c r="AD32" s="30"/>
      <c r="AE32" s="30"/>
      <c r="AF32" s="30"/>
      <c r="AG32" s="30"/>
      <c r="AH32" s="30"/>
      <c r="AI32" s="53"/>
      <c r="AJ32" s="52"/>
      <c r="AL32" s="54"/>
      <c r="AM32" s="54"/>
      <c r="AP32" s="54"/>
      <c r="AQ32" s="54"/>
      <c r="AR32" s="54"/>
      <c r="AS32" s="54"/>
      <c r="AT32" s="54"/>
      <c r="AU32" s="54"/>
      <c r="AV32" s="54"/>
      <c r="AW32" s="54"/>
      <c r="AX32" s="54"/>
    </row>
    <row r="33" spans="1:50" x14ac:dyDescent="0.2">
      <c r="A33" s="59"/>
      <c r="C33" s="30"/>
      <c r="D33" s="251">
        <f>D32*0.618</f>
        <v>8.4315376281727302E-3</v>
      </c>
      <c r="E33" s="101"/>
      <c r="F33" s="146">
        <f t="shared" ref="F33" si="12">F32+(F32/2)</f>
        <v>2216.8378200531006</v>
      </c>
      <c r="G33" s="180">
        <f t="shared" si="2"/>
        <v>2169.7804172478432</v>
      </c>
      <c r="H33" s="183">
        <f t="shared" ref="H33" si="13">F33-G33</f>
        <v>47.057402805257425</v>
      </c>
      <c r="I33" s="42"/>
      <c r="J33" s="71"/>
      <c r="K33" s="61">
        <f t="shared" ref="K33:L33" si="14">K14</f>
        <v>0</v>
      </c>
      <c r="L33" s="61">
        <f t="shared" si="14"/>
        <v>0</v>
      </c>
      <c r="M33" s="61">
        <f>M14</f>
        <v>0</v>
      </c>
      <c r="N33" s="49"/>
      <c r="O33" s="49"/>
      <c r="P33" s="49"/>
      <c r="Q33" s="49"/>
      <c r="R33" s="44"/>
      <c r="S33" s="44"/>
      <c r="T33" s="4"/>
      <c r="U33" s="4"/>
      <c r="V33" s="4"/>
      <c r="X33" s="30"/>
      <c r="AB33" s="72"/>
      <c r="AC33" s="72"/>
      <c r="AL33" s="55"/>
      <c r="AM33" s="55"/>
      <c r="AN33" s="32"/>
      <c r="AO33" s="35"/>
      <c r="AP33" s="55"/>
      <c r="AQ33" s="55"/>
      <c r="AR33" s="55"/>
      <c r="AS33" s="55"/>
      <c r="AT33" s="55"/>
      <c r="AU33" s="55"/>
      <c r="AV33" s="55"/>
      <c r="AW33" s="55"/>
      <c r="AX33" s="55"/>
    </row>
    <row r="34" spans="1:50" ht="12.75" customHeight="1" x14ac:dyDescent="0.2">
      <c r="A34" s="59"/>
      <c r="C34" s="30"/>
      <c r="D34" s="190"/>
      <c r="E34" s="191"/>
      <c r="F34" s="190"/>
      <c r="G34" s="193"/>
      <c r="H34" s="186">
        <f>H26/11</f>
        <v>0.1587579900567975</v>
      </c>
      <c r="I34" s="42"/>
      <c r="J34" s="73"/>
      <c r="K34" s="61">
        <f t="shared" ref="K34:M45" si="15">K15</f>
        <v>0.33352154211024027</v>
      </c>
      <c r="L34" s="61">
        <f t="shared" si="15"/>
        <v>0.20611631302412847</v>
      </c>
      <c r="M34" s="61">
        <f t="shared" si="15"/>
        <v>0.53963785513436879</v>
      </c>
      <c r="N34" s="77"/>
      <c r="O34" s="77"/>
      <c r="P34" s="49"/>
      <c r="Q34" s="49"/>
      <c r="R34" s="62"/>
      <c r="S34" s="62"/>
      <c r="X34" s="30"/>
      <c r="AB34" s="72"/>
      <c r="AC34" s="72"/>
      <c r="AD34" s="78"/>
      <c r="AE34" s="78"/>
      <c r="AK34" s="12"/>
      <c r="AL34" s="52"/>
      <c r="AM34" s="52"/>
      <c r="AN34" s="38"/>
      <c r="AO34" s="39"/>
      <c r="AP34" s="52"/>
      <c r="AQ34" s="52"/>
      <c r="AR34" s="52"/>
      <c r="AS34" s="52"/>
      <c r="AT34" s="52"/>
      <c r="AU34" s="52"/>
      <c r="AV34" s="52"/>
      <c r="AW34" s="52"/>
      <c r="AX34" s="52"/>
    </row>
    <row r="35" spans="1:50" x14ac:dyDescent="0.2">
      <c r="C35" s="30"/>
      <c r="D35" s="192"/>
      <c r="E35" s="192"/>
      <c r="F35" s="192"/>
      <c r="G35" s="193"/>
      <c r="H35" s="252">
        <f>H15/100</f>
        <v>1.6929231233182572E-5</v>
      </c>
      <c r="I35" s="42"/>
      <c r="J35" s="73"/>
      <c r="K35" s="61">
        <f t="shared" ref="K35:L35" si="16">K16</f>
        <v>0.44469534222361901</v>
      </c>
      <c r="L35" s="61">
        <f t="shared" si="16"/>
        <v>0.27482172149419654</v>
      </c>
      <c r="M35" s="61">
        <f t="shared" si="15"/>
        <v>0.71951706371781554</v>
      </c>
      <c r="N35" s="77"/>
      <c r="O35" s="77"/>
      <c r="P35" s="49"/>
      <c r="Q35" s="49"/>
      <c r="R35" s="62"/>
      <c r="S35" s="62"/>
      <c r="X35" s="30"/>
      <c r="AB35" s="72"/>
      <c r="AC35" s="72"/>
      <c r="AD35" s="62"/>
      <c r="AE35" s="79"/>
      <c r="AF35" s="62"/>
      <c r="AG35" s="62"/>
      <c r="AH35" s="62"/>
      <c r="AK35" s="12"/>
      <c r="AL35" s="52"/>
      <c r="AM35" s="52"/>
      <c r="AN35" s="38"/>
      <c r="AO35" s="39"/>
      <c r="AP35" s="52"/>
      <c r="AQ35" s="52"/>
      <c r="AR35" s="52"/>
      <c r="AS35" s="52"/>
      <c r="AT35" s="52"/>
      <c r="AU35" s="52"/>
      <c r="AV35" s="52"/>
      <c r="AW35" s="52"/>
      <c r="AX35" s="52"/>
    </row>
    <row r="36" spans="1:50" x14ac:dyDescent="0.2">
      <c r="A36" s="93"/>
      <c r="C36" s="80"/>
      <c r="D36" s="65"/>
      <c r="E36" s="101"/>
      <c r="F36" s="65"/>
      <c r="H36" s="252">
        <f t="shared" ref="H36:H53" si="17">H16/100</f>
        <v>5.0759033812535216E-5</v>
      </c>
      <c r="I36" s="42"/>
      <c r="J36" s="73"/>
      <c r="K36" s="61">
        <f t="shared" ref="K36:L36" si="18">K17</f>
        <v>0.50028220683779245</v>
      </c>
      <c r="L36" s="61">
        <f t="shared" si="18"/>
        <v>0.30917440382575573</v>
      </c>
      <c r="M36" s="61">
        <f t="shared" si="15"/>
        <v>0.80945661066354813</v>
      </c>
      <c r="N36" s="77"/>
      <c r="O36" s="77"/>
      <c r="P36" s="49"/>
      <c r="Q36" s="49"/>
      <c r="R36" s="62"/>
      <c r="S36" s="62"/>
      <c r="X36" s="30"/>
      <c r="AB36" s="72"/>
      <c r="AC36" s="72"/>
      <c r="AD36" s="62"/>
      <c r="AE36" s="79"/>
      <c r="AF36" s="62"/>
      <c r="AG36" s="62"/>
      <c r="AH36" s="62"/>
      <c r="AL36" s="54"/>
      <c r="AM36" s="54"/>
      <c r="AP36" s="54"/>
      <c r="AQ36" s="54"/>
      <c r="AR36" s="54"/>
      <c r="AS36" s="54"/>
      <c r="AT36" s="54"/>
      <c r="AU36" s="54"/>
      <c r="AV36" s="54"/>
      <c r="AW36" s="54"/>
      <c r="AX36" s="54"/>
    </row>
    <row r="37" spans="1:50" x14ac:dyDescent="0.2">
      <c r="A37" s="93"/>
      <c r="C37" s="30"/>
      <c r="E37" s="101"/>
      <c r="H37" s="252">
        <f t="shared" si="17"/>
        <v>1.1414338985140659E-4</v>
      </c>
      <c r="I37" s="42"/>
      <c r="J37" s="73"/>
      <c r="K37" s="61">
        <f t="shared" ref="K37:L37" si="19">K18</f>
        <v>0.53363429725229738</v>
      </c>
      <c r="L37" s="61">
        <f t="shared" si="19"/>
        <v>0.3297859957019198</v>
      </c>
      <c r="M37" s="61">
        <f t="shared" si="15"/>
        <v>0.86342029295421718</v>
      </c>
      <c r="N37" s="77"/>
      <c r="O37" s="77"/>
      <c r="P37" s="49"/>
      <c r="Q37" s="49"/>
      <c r="R37" s="62"/>
      <c r="S37" s="62"/>
      <c r="X37" s="30"/>
      <c r="AB37" s="72"/>
      <c r="AC37" s="72"/>
      <c r="AD37" s="62"/>
      <c r="AE37" s="79"/>
      <c r="AF37" s="62"/>
      <c r="AG37" s="62"/>
      <c r="AH37" s="62"/>
      <c r="AL37" s="55"/>
      <c r="AM37" s="55"/>
      <c r="AN37" s="32"/>
      <c r="AO37" s="35"/>
      <c r="AP37" s="55"/>
      <c r="AQ37" s="55"/>
      <c r="AR37" s="55"/>
      <c r="AS37" s="55"/>
      <c r="AT37" s="55"/>
      <c r="AU37" s="55"/>
      <c r="AV37" s="55"/>
      <c r="AW37" s="55"/>
      <c r="AX37" s="55"/>
    </row>
    <row r="38" spans="1:50" x14ac:dyDescent="0.2">
      <c r="C38" s="30"/>
      <c r="D38" s="121"/>
      <c r="E38" s="101"/>
      <c r="F38" s="121"/>
      <c r="H38" s="252">
        <f t="shared" si="17"/>
        <v>2.2815800420504571E-4</v>
      </c>
      <c r="I38" s="42"/>
      <c r="J38" s="73"/>
      <c r="K38" s="61">
        <f t="shared" ref="K38:L38" si="20">K19</f>
        <v>0.55586900056699906</v>
      </c>
      <c r="L38" s="61">
        <f t="shared" si="20"/>
        <v>0.34352704235040543</v>
      </c>
      <c r="M38" s="61">
        <f t="shared" si="15"/>
        <v>0.89939604291740449</v>
      </c>
      <c r="N38" s="77"/>
      <c r="O38" s="77"/>
      <c r="P38" s="49"/>
      <c r="Q38" s="49"/>
      <c r="R38" s="62"/>
      <c r="S38" s="62"/>
      <c r="X38" s="30"/>
      <c r="AB38" s="72"/>
      <c r="AC38" s="72"/>
      <c r="AD38" s="62"/>
      <c r="AE38" s="79"/>
      <c r="AF38" s="62"/>
      <c r="AG38" s="62"/>
      <c r="AH38" s="62"/>
      <c r="AK38" s="12"/>
      <c r="AL38" s="52"/>
      <c r="AM38" s="52"/>
      <c r="AN38" s="38"/>
      <c r="AO38" s="39"/>
      <c r="AP38" s="52"/>
      <c r="AQ38" s="52"/>
      <c r="AR38" s="52"/>
      <c r="AS38" s="52"/>
      <c r="AT38" s="52"/>
      <c r="AU38" s="52"/>
      <c r="AV38" s="52"/>
      <c r="AW38" s="52"/>
      <c r="AX38" s="52"/>
    </row>
    <row r="39" spans="1:50" x14ac:dyDescent="0.2">
      <c r="A39" s="93"/>
      <c r="C39" s="93"/>
      <c r="D39" s="121"/>
      <c r="E39" s="101"/>
      <c r="F39" s="121"/>
      <c r="G39" s="193"/>
      <c r="H39" s="252">
        <f t="shared" si="17"/>
        <v>4.2755498546446445E-4</v>
      </c>
      <c r="I39" s="42"/>
      <c r="J39" s="73"/>
      <c r="K39" s="61">
        <f t="shared" ref="K39:L39" si="21">K20</f>
        <v>0.57175091125328914</v>
      </c>
      <c r="L39" s="61">
        <f t="shared" si="21"/>
        <v>0.3533420631545327</v>
      </c>
      <c r="M39" s="61">
        <f t="shared" si="15"/>
        <v>0.92509297440782179</v>
      </c>
      <c r="N39" s="77"/>
      <c r="O39" s="77"/>
      <c r="P39" s="49"/>
      <c r="Q39" s="49"/>
      <c r="R39" s="62"/>
      <c r="S39" s="62"/>
      <c r="X39" s="30"/>
      <c r="AB39" s="72"/>
      <c r="AC39" s="72"/>
      <c r="AD39" s="62"/>
      <c r="AE39" s="79"/>
      <c r="AF39" s="62"/>
      <c r="AG39" s="62"/>
      <c r="AH39" s="62"/>
      <c r="AK39" s="12"/>
      <c r="AL39" s="52"/>
      <c r="AM39" s="52"/>
      <c r="AN39" s="38"/>
      <c r="AO39" s="39"/>
      <c r="AP39" s="52"/>
      <c r="AQ39" s="52"/>
      <c r="AR39" s="52"/>
      <c r="AS39" s="52"/>
      <c r="AT39" s="52"/>
      <c r="AU39" s="52"/>
      <c r="AV39" s="52"/>
      <c r="AW39" s="52"/>
      <c r="AX39" s="52"/>
    </row>
    <row r="40" spans="1:50" x14ac:dyDescent="0.2">
      <c r="A40" s="93"/>
      <c r="C40" s="93"/>
      <c r="D40" s="196"/>
      <c r="E40" s="101"/>
      <c r="F40" s="65"/>
      <c r="G40" s="193"/>
      <c r="H40" s="252">
        <f t="shared" si="17"/>
        <v>7.6916501015229951E-4</v>
      </c>
      <c r="I40" s="42"/>
      <c r="J40" s="73"/>
      <c r="K40" s="61">
        <f t="shared" ref="K40:L40" si="22">K21</f>
        <v>0.58366232654682038</v>
      </c>
      <c r="L40" s="61">
        <f t="shared" si="22"/>
        <v>0.36070331780593501</v>
      </c>
      <c r="M40" s="61">
        <f t="shared" si="15"/>
        <v>0.94436564435275538</v>
      </c>
      <c r="N40" s="77"/>
      <c r="O40" s="77"/>
      <c r="P40" s="49"/>
      <c r="Q40" s="49"/>
      <c r="R40" s="62"/>
      <c r="S40" s="62"/>
      <c r="X40" s="30"/>
      <c r="AB40" s="72"/>
      <c r="AC40" s="72"/>
      <c r="AD40" s="62"/>
      <c r="AE40" s="79"/>
      <c r="AF40" s="62"/>
      <c r="AG40" s="62"/>
      <c r="AH40" s="62"/>
      <c r="AL40" s="54"/>
      <c r="AM40" s="54"/>
      <c r="AP40" s="54"/>
      <c r="AQ40" s="54"/>
      <c r="AR40" s="54"/>
      <c r="AS40" s="54"/>
      <c r="AT40" s="54"/>
      <c r="AU40" s="54"/>
      <c r="AV40" s="54"/>
      <c r="AW40" s="54"/>
      <c r="AX40" s="54"/>
    </row>
    <row r="41" spans="1:50" x14ac:dyDescent="0.2">
      <c r="A41" s="93"/>
      <c r="C41" s="93"/>
      <c r="D41" s="121"/>
      <c r="E41" s="101"/>
      <c r="F41" s="65"/>
      <c r="G41" s="194"/>
      <c r="H41" s="252">
        <f t="shared" si="17"/>
        <v>1.3452799025125727E-3</v>
      </c>
      <c r="I41" s="42"/>
      <c r="J41" s="73"/>
      <c r="K41" s="61">
        <f t="shared" ref="K41:L41" si="23">K22</f>
        <v>0.59292674491190012</v>
      </c>
      <c r="L41" s="61">
        <f t="shared" si="23"/>
        <v>0.36642872835555429</v>
      </c>
      <c r="M41" s="61">
        <f t="shared" si="15"/>
        <v>0.95935547326745441</v>
      </c>
      <c r="N41" s="77"/>
      <c r="O41" s="77"/>
      <c r="P41" s="49"/>
      <c r="Q41" s="49"/>
      <c r="R41" s="62"/>
      <c r="S41" s="62"/>
      <c r="X41" s="30"/>
      <c r="AB41" s="72"/>
      <c r="AC41" s="72"/>
      <c r="AD41" s="62"/>
      <c r="AE41" s="79"/>
      <c r="AF41" s="62"/>
      <c r="AG41" s="62"/>
      <c r="AH41" s="62"/>
      <c r="AL41" s="55"/>
      <c r="AM41" s="55"/>
      <c r="AN41" s="32"/>
      <c r="AO41" s="35"/>
      <c r="AP41" s="55"/>
      <c r="AQ41" s="55"/>
      <c r="AR41" s="55"/>
      <c r="AS41" s="55"/>
      <c r="AT41" s="55"/>
      <c r="AU41" s="55"/>
      <c r="AV41" s="55"/>
      <c r="AW41" s="55"/>
      <c r="AX41" s="55"/>
    </row>
    <row r="42" spans="1:50" x14ac:dyDescent="0.2">
      <c r="C42" s="93"/>
      <c r="D42" s="182"/>
      <c r="E42" s="101"/>
      <c r="F42" s="65"/>
      <c r="G42" s="44"/>
      <c r="H42" s="252">
        <f t="shared" si="17"/>
        <v>2.3048941850877824E-3</v>
      </c>
      <c r="I42" s="62"/>
      <c r="J42" s="62"/>
      <c r="K42" s="61">
        <f t="shared" ref="K42:L42" si="24">K23</f>
        <v>0.6003382654270929</v>
      </c>
      <c r="L42" s="61">
        <f t="shared" si="24"/>
        <v>0.37100904803394341</v>
      </c>
      <c r="M42" s="61">
        <f t="shared" si="15"/>
        <v>0.97134731346103631</v>
      </c>
      <c r="N42" s="77"/>
      <c r="O42" s="77"/>
      <c r="P42" s="49"/>
      <c r="Q42" s="49"/>
      <c r="R42" s="62"/>
      <c r="S42" s="62"/>
      <c r="X42" s="30"/>
      <c r="AB42" s="72"/>
      <c r="AC42" s="72"/>
      <c r="AD42" s="62"/>
      <c r="AE42" s="79"/>
      <c r="AF42" s="62"/>
      <c r="AG42" s="62"/>
      <c r="AH42" s="62"/>
      <c r="AK42" s="12"/>
      <c r="AL42" s="52"/>
      <c r="AM42" s="52"/>
      <c r="AN42" s="38"/>
      <c r="AO42" s="39"/>
      <c r="AP42" s="52"/>
      <c r="AQ42" s="52"/>
      <c r="AR42" s="52"/>
      <c r="AS42" s="52"/>
      <c r="AT42" s="52"/>
      <c r="AU42" s="52"/>
      <c r="AV42" s="52"/>
      <c r="AW42" s="52"/>
      <c r="AX42" s="52"/>
    </row>
    <row r="43" spans="1:50" x14ac:dyDescent="0.2">
      <c r="D43" s="182"/>
      <c r="E43" s="101"/>
      <c r="F43" s="65"/>
      <c r="G43" s="44"/>
      <c r="H43" s="252">
        <f t="shared" si="17"/>
        <v>3.8873169491287739E-3</v>
      </c>
      <c r="I43" s="62"/>
      <c r="J43" s="62"/>
      <c r="K43" s="61">
        <f t="shared" ref="K43:L43" si="25">K24</f>
        <v>0.60640222386966181</v>
      </c>
      <c r="L43" s="61">
        <f t="shared" si="25"/>
        <v>0.37475657435145099</v>
      </c>
      <c r="M43" s="61">
        <f t="shared" si="15"/>
        <v>0.98115879822111274</v>
      </c>
      <c r="N43" s="77"/>
      <c r="O43" s="77"/>
      <c r="P43" s="49"/>
      <c r="Q43" s="49"/>
      <c r="R43" s="62"/>
      <c r="S43" s="62"/>
      <c r="X43" s="30"/>
      <c r="AB43" s="72"/>
      <c r="AC43" s="72"/>
      <c r="AD43" s="62"/>
      <c r="AE43" s="79"/>
      <c r="AF43" s="62"/>
      <c r="AG43" s="62"/>
      <c r="AH43" s="62"/>
      <c r="AK43" s="12"/>
      <c r="AL43" s="52"/>
      <c r="AM43" s="52"/>
      <c r="AN43" s="38"/>
      <c r="AO43" s="39"/>
      <c r="AP43" s="52"/>
      <c r="AQ43" s="52"/>
      <c r="AR43" s="52"/>
      <c r="AS43" s="52"/>
      <c r="AT43" s="52"/>
      <c r="AU43" s="52"/>
      <c r="AV43" s="52"/>
      <c r="AW43" s="52"/>
      <c r="AX43" s="52"/>
    </row>
    <row r="44" spans="1:50" x14ac:dyDescent="0.2">
      <c r="C44" s="30"/>
      <c r="D44" s="70"/>
      <c r="E44" s="101"/>
      <c r="G44" s="44"/>
      <c r="H44" s="252">
        <f t="shared" si="17"/>
        <v>6.4752110151820117E-3</v>
      </c>
      <c r="I44" s="62"/>
      <c r="J44" s="62"/>
      <c r="K44" s="61">
        <f t="shared" ref="K44:L44" si="26">K25</f>
        <v>0.6114555107577937</v>
      </c>
      <c r="L44" s="61">
        <f t="shared" si="26"/>
        <v>0.37787950564831652</v>
      </c>
      <c r="M44" s="61">
        <f t="shared" si="15"/>
        <v>0.98933501640611021</v>
      </c>
      <c r="N44" s="77"/>
      <c r="O44" s="77"/>
      <c r="P44" s="49"/>
      <c r="Q44" s="49"/>
      <c r="R44" s="62"/>
      <c r="S44" s="62"/>
      <c r="X44" s="30"/>
      <c r="AB44" s="81"/>
      <c r="AC44" s="81"/>
      <c r="AD44" s="62"/>
      <c r="AE44" s="79"/>
      <c r="AF44" s="62"/>
      <c r="AG44" s="62"/>
      <c r="AH44" s="62"/>
      <c r="AK44" s="12"/>
      <c r="AL44" s="52"/>
      <c r="AM44" s="52"/>
      <c r="AN44" s="38"/>
      <c r="AO44" s="39"/>
      <c r="AP44" s="52"/>
      <c r="AQ44" s="52"/>
      <c r="AR44" s="52"/>
      <c r="AS44" s="52"/>
      <c r="AT44" s="52"/>
      <c r="AU44" s="52"/>
      <c r="AV44" s="52"/>
      <c r="AW44" s="52"/>
      <c r="AX44" s="52"/>
    </row>
    <row r="45" spans="1:50" x14ac:dyDescent="0.2">
      <c r="C45" s="30"/>
      <c r="D45" s="70"/>
      <c r="E45" s="101"/>
      <c r="F45" s="65"/>
      <c r="G45" s="44"/>
      <c r="H45" s="252">
        <f t="shared" si="17"/>
        <v>1.0678079268676583E-2</v>
      </c>
      <c r="I45" s="62"/>
      <c r="J45" s="62"/>
      <c r="K45" s="61">
        <f t="shared" ref="K45:L45" si="27">K26</f>
        <v>0.61573135798870937</v>
      </c>
      <c r="L45" s="61">
        <f t="shared" si="27"/>
        <v>0.38052197923702241</v>
      </c>
      <c r="M45" s="61">
        <f t="shared" si="15"/>
        <v>0.99625333722573184</v>
      </c>
      <c r="N45" s="77"/>
      <c r="O45" s="77"/>
      <c r="P45" s="49"/>
      <c r="Q45" s="49"/>
      <c r="R45" s="62"/>
      <c r="S45" s="62"/>
      <c r="X45" s="30"/>
      <c r="AB45" s="81"/>
      <c r="AC45" s="81"/>
      <c r="AD45" s="62"/>
      <c r="AE45" s="79"/>
      <c r="AF45" s="62"/>
      <c r="AG45" s="62"/>
      <c r="AH45" s="62"/>
      <c r="AL45" s="54"/>
      <c r="AM45" s="54"/>
      <c r="AP45" s="54"/>
      <c r="AQ45" s="54"/>
      <c r="AR45" s="54"/>
      <c r="AS45" s="54"/>
      <c r="AT45" s="54"/>
      <c r="AU45" s="54"/>
      <c r="AV45" s="54"/>
      <c r="AW45" s="54"/>
      <c r="AX45" s="54"/>
    </row>
    <row r="46" spans="1:50" x14ac:dyDescent="0.2">
      <c r="C46" s="30"/>
      <c r="D46" s="70"/>
      <c r="E46" s="101"/>
      <c r="F46" s="65"/>
      <c r="G46" s="44"/>
      <c r="H46" s="252">
        <f t="shared" si="17"/>
        <v>1.7463378906247728E-2</v>
      </c>
      <c r="I46" s="62"/>
      <c r="J46" s="62"/>
      <c r="K46" s="74">
        <v>0.61799999999999999</v>
      </c>
      <c r="L46" s="75">
        <v>0.38200000000000001</v>
      </c>
      <c r="M46" s="83">
        <v>1</v>
      </c>
      <c r="N46" s="77"/>
      <c r="O46" s="77"/>
      <c r="P46" s="49"/>
      <c r="Q46" s="49"/>
      <c r="R46" s="62"/>
      <c r="S46" s="62"/>
      <c r="X46" s="30"/>
      <c r="AB46" s="81"/>
      <c r="AC46" s="81"/>
      <c r="AD46" s="62"/>
      <c r="AE46" s="79"/>
      <c r="AF46" s="62"/>
      <c r="AG46" s="62"/>
      <c r="AH46" s="62"/>
      <c r="AL46" s="55"/>
      <c r="AM46" s="55"/>
      <c r="AN46" s="32"/>
      <c r="AO46" s="35"/>
      <c r="AP46" s="55"/>
      <c r="AQ46" s="55"/>
      <c r="AR46" s="55"/>
      <c r="AS46" s="55"/>
      <c r="AT46" s="55"/>
      <c r="AU46" s="55"/>
      <c r="AV46" s="55"/>
      <c r="AW46" s="55"/>
      <c r="AX46" s="55"/>
    </row>
    <row r="47" spans="1:50" x14ac:dyDescent="0.2">
      <c r="C47" s="30"/>
      <c r="D47" s="70"/>
      <c r="E47" s="101"/>
      <c r="F47" s="65"/>
      <c r="G47" s="44"/>
      <c r="H47" s="252">
        <f t="shared" si="17"/>
        <v>2.8362009957218957E-2</v>
      </c>
      <c r="I47" s="62"/>
      <c r="J47" s="57">
        <f>G26/F26</f>
        <v>0.98654036854514604</v>
      </c>
      <c r="K47" s="74">
        <f>K27</f>
        <v>0.61939635977468976</v>
      </c>
      <c r="L47" s="74">
        <f>L27</f>
        <v>0.38278695034075827</v>
      </c>
      <c r="M47" s="61">
        <f>M27</f>
        <v>1.002183310115448</v>
      </c>
      <c r="N47" s="77"/>
      <c r="O47" s="77"/>
      <c r="P47" s="49"/>
      <c r="Q47" s="49"/>
      <c r="R47" s="62"/>
      <c r="S47" s="62"/>
      <c r="X47" s="30"/>
      <c r="AB47" s="81"/>
      <c r="AC47" s="81"/>
      <c r="AD47" s="62"/>
      <c r="AE47" s="79"/>
      <c r="AF47" s="62"/>
      <c r="AG47" s="62"/>
      <c r="AH47" s="62"/>
      <c r="AK47" s="12"/>
      <c r="AL47" s="52"/>
      <c r="AM47" s="52"/>
      <c r="AN47" s="38"/>
      <c r="AO47" s="39"/>
      <c r="AP47" s="52"/>
      <c r="AQ47" s="52"/>
      <c r="AR47" s="52"/>
      <c r="AS47" s="52"/>
      <c r="AT47" s="52"/>
      <c r="AU47" s="52"/>
      <c r="AV47" s="52"/>
      <c r="AW47" s="52"/>
      <c r="AX47" s="52"/>
    </row>
    <row r="48" spans="1:50" x14ac:dyDescent="0.2">
      <c r="C48" s="30"/>
      <c r="D48" s="70"/>
      <c r="E48" s="101"/>
      <c r="F48" s="65"/>
      <c r="G48" s="44"/>
      <c r="H48" s="252">
        <f t="shared" si="17"/>
        <v>4.5789758867061894E-2</v>
      </c>
      <c r="I48" s="62"/>
      <c r="J48" s="62"/>
      <c r="K48" s="74">
        <f t="shared" ref="K48:L48" si="28">K28</f>
        <v>0.62257268520476805</v>
      </c>
      <c r="L48" s="74">
        <f t="shared" si="28"/>
        <v>0.38474991945654663</v>
      </c>
      <c r="M48" s="61">
        <f t="shared" ref="M48:M53" si="29">M28</f>
        <v>1.0073226046613146</v>
      </c>
      <c r="N48" s="77"/>
      <c r="O48" s="77"/>
      <c r="P48" s="49"/>
      <c r="Q48" s="49"/>
      <c r="R48" s="62"/>
      <c r="S48" s="62"/>
      <c r="X48" s="30"/>
      <c r="AB48" s="81"/>
      <c r="AC48" s="81"/>
      <c r="AD48" s="62"/>
      <c r="AE48" s="79"/>
      <c r="AF48" s="62"/>
      <c r="AG48" s="62"/>
      <c r="AH48" s="62"/>
      <c r="AK48" s="12"/>
      <c r="AL48" s="52"/>
      <c r="AM48" s="52"/>
      <c r="AN48" s="38"/>
      <c r="AO48" s="39"/>
      <c r="AP48" s="52"/>
      <c r="AQ48" s="52"/>
      <c r="AR48" s="52"/>
      <c r="AS48" s="52"/>
      <c r="AT48" s="52"/>
      <c r="AU48" s="52"/>
      <c r="AV48" s="52"/>
      <c r="AW48" s="52"/>
      <c r="AX48" s="52"/>
    </row>
    <row r="49" spans="3:50" x14ac:dyDescent="0.2">
      <c r="C49" s="30"/>
      <c r="D49" s="70"/>
      <c r="E49" s="101"/>
      <c r="F49" s="65"/>
      <c r="G49" s="44"/>
      <c r="H49" s="252">
        <f t="shared" si="17"/>
        <v>7.354925770956583E-2</v>
      </c>
      <c r="I49" s="62"/>
      <c r="J49" s="62"/>
      <c r="K49" s="74">
        <f t="shared" ref="K49:L49" si="30">K29</f>
        <v>0.62535196109569446</v>
      </c>
      <c r="L49" s="74">
        <f t="shared" si="30"/>
        <v>0.38646751195713919</v>
      </c>
      <c r="M49" s="61">
        <f t="shared" si="29"/>
        <v>1.0118194730528336</v>
      </c>
      <c r="N49" s="77"/>
      <c r="O49" s="77"/>
      <c r="P49" s="49"/>
      <c r="Q49" s="49"/>
      <c r="R49" s="62"/>
      <c r="S49" s="62"/>
      <c r="X49" s="30"/>
      <c r="AB49" s="81"/>
      <c r="AC49" s="81"/>
      <c r="AD49" s="62"/>
      <c r="AE49" s="79"/>
      <c r="AF49" s="62"/>
      <c r="AG49" s="62"/>
      <c r="AH49" s="62"/>
      <c r="AL49" s="54"/>
      <c r="AM49" s="54"/>
      <c r="AP49" s="54"/>
      <c r="AQ49" s="54"/>
      <c r="AR49" s="54"/>
      <c r="AS49" s="54"/>
      <c r="AT49" s="54"/>
      <c r="AU49" s="54"/>
      <c r="AV49" s="54"/>
      <c r="AW49" s="54"/>
      <c r="AX49" s="54"/>
    </row>
    <row r="50" spans="3:50" x14ac:dyDescent="0.2">
      <c r="C50" s="30"/>
      <c r="D50" s="70"/>
      <c r="E50" s="101"/>
      <c r="F50" s="65"/>
      <c r="G50" s="44"/>
      <c r="H50" s="252">
        <f t="shared" si="17"/>
        <v>0.11761258025112512</v>
      </c>
      <c r="I50" s="62"/>
      <c r="J50" s="62"/>
      <c r="K50" s="74">
        <f t="shared" ref="K50:L50" si="31">K30</f>
        <v>0.62780425501324588</v>
      </c>
      <c r="L50" s="74">
        <f t="shared" si="31"/>
        <v>0.38798302959818592</v>
      </c>
      <c r="M50" s="61">
        <f t="shared" si="29"/>
        <v>1.0157872846114318</v>
      </c>
      <c r="N50" s="77"/>
      <c r="O50" s="77"/>
      <c r="P50" s="49"/>
      <c r="Q50" s="49"/>
      <c r="R50" s="62"/>
      <c r="S50" s="62"/>
      <c r="X50" s="30"/>
      <c r="AB50" s="81"/>
      <c r="AC50" s="81"/>
      <c r="AD50" s="62"/>
      <c r="AE50" s="79"/>
      <c r="AF50" s="62"/>
      <c r="AG50" s="62"/>
      <c r="AH50" s="62"/>
      <c r="AL50" s="54"/>
      <c r="AM50" s="54"/>
      <c r="AP50" s="54"/>
      <c r="AQ50" s="54"/>
      <c r="AR50" s="54"/>
      <c r="AS50" s="54"/>
      <c r="AT50" s="54"/>
      <c r="AU50" s="54"/>
      <c r="AV50" s="54"/>
      <c r="AW50" s="54"/>
      <c r="AX50" s="54"/>
    </row>
    <row r="51" spans="3:50" x14ac:dyDescent="0.2">
      <c r="C51" s="30"/>
      <c r="D51" s="70"/>
      <c r="E51" s="101"/>
      <c r="F51" s="121"/>
      <c r="G51" s="60"/>
      <c r="H51" s="252">
        <f t="shared" si="17"/>
        <v>0.18733957170877033</v>
      </c>
      <c r="I51" s="62"/>
      <c r="J51" s="62"/>
      <c r="K51" s="74">
        <f t="shared" ref="K51:L51" si="32">K31</f>
        <v>0.62998406395301199</v>
      </c>
      <c r="L51" s="74">
        <f t="shared" si="32"/>
        <v>0.38933015152296141</v>
      </c>
      <c r="M51" s="61">
        <f t="shared" si="29"/>
        <v>1.0193142154759733</v>
      </c>
      <c r="N51" s="77"/>
      <c r="O51" s="77"/>
      <c r="P51" s="49"/>
      <c r="Q51" s="49"/>
      <c r="R51" s="62"/>
      <c r="S51" s="62"/>
      <c r="X51" s="30"/>
      <c r="AB51" s="81"/>
      <c r="AC51" s="81"/>
      <c r="AD51" s="62"/>
      <c r="AE51" s="79"/>
      <c r="AF51" s="62"/>
      <c r="AG51" s="62"/>
      <c r="AH51" s="62"/>
      <c r="AL51" s="55"/>
      <c r="AM51" s="55"/>
      <c r="AN51" s="32"/>
      <c r="AO51" s="35"/>
      <c r="AP51" s="55"/>
      <c r="AQ51" s="55"/>
      <c r="AR51" s="55"/>
      <c r="AS51" s="55"/>
      <c r="AT51" s="55"/>
      <c r="AU51" s="55"/>
      <c r="AV51" s="55"/>
      <c r="AW51" s="55"/>
      <c r="AX51" s="55"/>
    </row>
    <row r="52" spans="3:50" x14ac:dyDescent="0.2">
      <c r="C52" s="30"/>
      <c r="D52" s="70"/>
      <c r="E52" s="63"/>
      <c r="F52" s="65"/>
      <c r="G52" s="44"/>
      <c r="H52" s="252">
        <f t="shared" si="17"/>
        <v>0.29737192165347098</v>
      </c>
      <c r="I52" s="62"/>
      <c r="J52" s="62"/>
      <c r="K52" s="74">
        <f t="shared" ref="K52:L52" si="33">K32</f>
        <v>0.6319344118588871</v>
      </c>
      <c r="L52" s="74">
        <f t="shared" si="33"/>
        <v>0.39053546652879223</v>
      </c>
      <c r="M52" s="61">
        <f t="shared" si="29"/>
        <v>1.0224698783876793</v>
      </c>
      <c r="N52" s="77"/>
      <c r="O52" s="77"/>
      <c r="P52" s="49"/>
      <c r="Q52" s="49"/>
      <c r="R52" s="62"/>
      <c r="S52" s="62"/>
      <c r="X52" s="30"/>
      <c r="AB52" s="81"/>
      <c r="AC52" s="81"/>
      <c r="AD52" s="62"/>
      <c r="AE52" s="79"/>
      <c r="AF52" s="62"/>
      <c r="AG52" s="62"/>
      <c r="AH52" s="62"/>
      <c r="AK52" s="12"/>
      <c r="AL52" s="52"/>
      <c r="AM52" s="52"/>
      <c r="AN52" s="38"/>
      <c r="AO52" s="39"/>
      <c r="AP52" s="52"/>
      <c r="AQ52" s="52"/>
      <c r="AR52" s="52"/>
      <c r="AS52" s="52"/>
      <c r="AT52" s="52"/>
      <c r="AU52" s="52"/>
      <c r="AV52" s="52"/>
      <c r="AW52" s="52"/>
      <c r="AX52" s="52"/>
    </row>
    <row r="53" spans="3:50" x14ac:dyDescent="0.2">
      <c r="C53" s="30"/>
      <c r="D53" s="70"/>
      <c r="E53" s="63"/>
      <c r="F53" s="65"/>
      <c r="G53" s="44"/>
      <c r="H53" s="252">
        <f t="shared" si="17"/>
        <v>0.47057402805257426</v>
      </c>
      <c r="I53" s="62"/>
      <c r="J53" s="62"/>
      <c r="K53" s="74"/>
      <c r="L53" s="75"/>
      <c r="M53" s="61">
        <f t="shared" si="29"/>
        <v>0</v>
      </c>
      <c r="R53" s="62"/>
      <c r="S53" s="62"/>
      <c r="X53" s="30"/>
      <c r="AB53" s="81"/>
      <c r="AC53" s="81"/>
      <c r="AD53" s="62"/>
      <c r="AE53" s="79"/>
      <c r="AF53" s="62"/>
      <c r="AG53" s="62"/>
      <c r="AH53" s="62"/>
      <c r="AK53" s="12"/>
      <c r="AL53" s="52"/>
      <c r="AM53" s="52"/>
      <c r="AN53" s="38"/>
      <c r="AO53" s="39"/>
      <c r="AP53" s="52"/>
      <c r="AQ53" s="52"/>
      <c r="AR53" s="52"/>
      <c r="AS53" s="52"/>
      <c r="AT53" s="52"/>
      <c r="AU53" s="52"/>
      <c r="AV53" s="52"/>
      <c r="AW53" s="52"/>
      <c r="AX53" s="52"/>
    </row>
    <row r="54" spans="3:50" x14ac:dyDescent="0.2">
      <c r="C54" s="30"/>
      <c r="D54" s="70"/>
      <c r="E54" s="63"/>
      <c r="F54" s="65"/>
      <c r="G54" s="44"/>
      <c r="H54" s="253"/>
      <c r="I54" s="62"/>
      <c r="J54" s="62"/>
      <c r="K54" s="74"/>
      <c r="L54" s="75"/>
      <c r="M54" s="62"/>
      <c r="R54" s="62"/>
      <c r="S54" s="62"/>
      <c r="X54" s="30"/>
      <c r="AB54" s="81"/>
      <c r="AC54" s="81"/>
      <c r="AD54" s="62"/>
      <c r="AE54" s="79"/>
      <c r="AF54" s="62"/>
      <c r="AG54" s="62"/>
      <c r="AH54" s="62"/>
      <c r="AL54" s="54"/>
      <c r="AM54" s="54"/>
      <c r="AP54" s="54"/>
      <c r="AQ54" s="54"/>
      <c r="AR54" s="54"/>
      <c r="AS54" s="54"/>
      <c r="AT54" s="54"/>
      <c r="AU54" s="54"/>
      <c r="AV54" s="54"/>
      <c r="AW54" s="54"/>
      <c r="AX54" s="54"/>
    </row>
    <row r="55" spans="3:50" x14ac:dyDescent="0.2">
      <c r="C55" s="30">
        <f>180-144</f>
        <v>36</v>
      </c>
      <c r="D55" s="70"/>
      <c r="E55" s="63"/>
      <c r="F55" s="65"/>
      <c r="G55" s="44"/>
      <c r="H55" s="253"/>
      <c r="I55" s="62"/>
      <c r="J55" s="62"/>
      <c r="K55" s="74"/>
      <c r="L55" s="75"/>
      <c r="M55" s="62"/>
      <c r="R55" s="62"/>
      <c r="S55" s="62"/>
      <c r="X55" s="30"/>
      <c r="AB55" s="81"/>
      <c r="AC55" s="81"/>
      <c r="AD55" s="62"/>
      <c r="AE55" s="79"/>
      <c r="AF55" s="62"/>
      <c r="AG55" s="62"/>
      <c r="AH55" s="62"/>
      <c r="AL55" s="54"/>
      <c r="AM55" s="54"/>
      <c r="AP55" s="54"/>
      <c r="AQ55" s="54"/>
      <c r="AR55" s="54"/>
      <c r="AS55" s="54"/>
      <c r="AT55" s="54"/>
      <c r="AU55" s="54"/>
      <c r="AV55" s="54"/>
      <c r="AW55" s="54"/>
      <c r="AX55" s="54"/>
    </row>
    <row r="56" spans="3:50" x14ac:dyDescent="0.2">
      <c r="C56" s="30"/>
      <c r="D56" s="70">
        <f>72/1.618</f>
        <v>44.499381953028426</v>
      </c>
      <c r="E56" s="63"/>
      <c r="F56" s="65">
        <v>4500000000000</v>
      </c>
      <c r="G56" s="44"/>
      <c r="H56" s="253"/>
      <c r="I56" s="62"/>
      <c r="J56" s="62"/>
      <c r="K56" s="74"/>
      <c r="L56" s="75"/>
      <c r="M56" s="62"/>
      <c r="R56" s="62"/>
      <c r="S56" s="62"/>
      <c r="X56" s="30"/>
      <c r="AB56" s="81"/>
      <c r="AC56" s="81"/>
      <c r="AD56" s="62"/>
      <c r="AE56" s="79"/>
      <c r="AF56" s="62"/>
      <c r="AG56" s="62"/>
      <c r="AH56" s="62"/>
      <c r="AL56" s="55"/>
      <c r="AM56" s="55"/>
      <c r="AN56" s="32"/>
      <c r="AO56" s="35"/>
      <c r="AP56" s="55"/>
      <c r="AQ56" s="55"/>
      <c r="AR56" s="55"/>
      <c r="AS56" s="55"/>
      <c r="AT56" s="55"/>
      <c r="AU56" s="55"/>
      <c r="AV56" s="55"/>
      <c r="AW56" s="55"/>
      <c r="AX56" s="55"/>
    </row>
    <row r="57" spans="3:50" x14ac:dyDescent="0.2">
      <c r="C57" s="30"/>
      <c r="D57" s="70"/>
      <c r="E57" s="63"/>
      <c r="F57" s="65">
        <v>2000000000</v>
      </c>
      <c r="G57" s="44"/>
      <c r="H57" s="253"/>
      <c r="I57" s="62"/>
      <c r="J57" s="62"/>
      <c r="K57" s="74"/>
      <c r="L57" s="75"/>
      <c r="M57" s="62"/>
      <c r="R57" s="62"/>
      <c r="S57" s="62"/>
      <c r="X57" s="30"/>
      <c r="AB57" s="81"/>
      <c r="AC57" s="81"/>
      <c r="AD57" s="62"/>
      <c r="AE57" s="79"/>
      <c r="AF57" s="62"/>
      <c r="AG57" s="62"/>
      <c r="AH57" s="62"/>
      <c r="AK57" s="12"/>
      <c r="AL57" s="52"/>
      <c r="AM57" s="52"/>
      <c r="AN57" s="38"/>
      <c r="AO57" s="39"/>
      <c r="AP57" s="52"/>
      <c r="AQ57" s="52"/>
      <c r="AR57" s="52"/>
      <c r="AS57" s="52"/>
      <c r="AT57" s="52"/>
      <c r="AU57" s="52"/>
      <c r="AV57" s="52"/>
      <c r="AW57" s="52"/>
      <c r="AX57" s="52"/>
    </row>
    <row r="58" spans="3:50" x14ac:dyDescent="0.2">
      <c r="C58" s="30"/>
      <c r="D58" s="70"/>
      <c r="E58" s="63"/>
      <c r="F58" s="254">
        <f>F57/F56</f>
        <v>4.4444444444444447E-4</v>
      </c>
      <c r="G58" s="44"/>
      <c r="H58" s="253"/>
      <c r="I58" s="62"/>
      <c r="J58" s="62"/>
      <c r="K58" s="105"/>
      <c r="L58" s="75"/>
      <c r="M58" s="62"/>
      <c r="R58" s="62"/>
      <c r="S58" s="62"/>
      <c r="X58" s="30"/>
      <c r="AB58" s="81"/>
      <c r="AC58" s="81"/>
      <c r="AD58" s="62"/>
      <c r="AE58" s="79"/>
      <c r="AF58" s="62"/>
      <c r="AG58" s="62"/>
      <c r="AH58" s="62"/>
      <c r="AK58" s="12"/>
      <c r="AL58" s="52"/>
      <c r="AM58" s="52"/>
      <c r="AN58" s="38"/>
      <c r="AO58" s="39"/>
      <c r="AP58" s="52"/>
      <c r="AQ58" s="52"/>
      <c r="AR58" s="52"/>
      <c r="AS58" s="52"/>
      <c r="AT58" s="52"/>
      <c r="AU58" s="52"/>
      <c r="AV58" s="52"/>
      <c r="AW58" s="52"/>
      <c r="AX58" s="52"/>
    </row>
    <row r="59" spans="3:50" x14ac:dyDescent="0.2">
      <c r="C59" s="30"/>
      <c r="D59" s="70"/>
      <c r="E59" s="63"/>
      <c r="F59" s="65"/>
      <c r="G59" s="44"/>
      <c r="I59" s="62"/>
      <c r="J59" s="62"/>
      <c r="K59" s="105"/>
      <c r="L59" s="75"/>
      <c r="M59" s="62"/>
      <c r="R59" s="62"/>
      <c r="S59" s="62"/>
      <c r="X59" s="30"/>
      <c r="AB59" s="81"/>
      <c r="AC59" s="81"/>
      <c r="AD59" s="62"/>
      <c r="AE59" s="79"/>
      <c r="AF59" s="62"/>
      <c r="AG59" s="62"/>
      <c r="AH59" s="62"/>
    </row>
    <row r="60" spans="3:50" x14ac:dyDescent="0.2">
      <c r="C60" s="30"/>
      <c r="D60" s="70"/>
      <c r="E60" s="63"/>
      <c r="F60" s="65"/>
      <c r="G60" s="44"/>
      <c r="I60" s="62"/>
      <c r="J60" s="62"/>
      <c r="K60" s="74"/>
      <c r="L60" s="75"/>
      <c r="M60" s="62"/>
      <c r="R60" s="62"/>
      <c r="S60" s="62"/>
      <c r="X60" s="30"/>
      <c r="AB60" s="81"/>
      <c r="AC60" s="81"/>
      <c r="AD60" s="62"/>
      <c r="AE60" s="79"/>
      <c r="AF60" s="62"/>
      <c r="AG60" s="62"/>
      <c r="AH60" s="62"/>
    </row>
    <row r="61" spans="3:50" x14ac:dyDescent="0.2">
      <c r="C61" s="30"/>
      <c r="D61" s="70"/>
      <c r="E61" s="63"/>
      <c r="F61" s="65"/>
      <c r="G61" s="44"/>
      <c r="H61" s="105"/>
      <c r="I61" s="62"/>
      <c r="J61" s="62"/>
      <c r="K61" s="74"/>
      <c r="L61" s="75"/>
      <c r="M61" s="62"/>
      <c r="R61" s="62"/>
      <c r="S61" s="62"/>
      <c r="X61" s="30"/>
      <c r="AB61" s="81"/>
      <c r="AC61" s="81"/>
      <c r="AD61" s="62"/>
      <c r="AE61" s="79"/>
      <c r="AF61" s="62"/>
      <c r="AG61" s="62"/>
      <c r="AH61" s="62"/>
      <c r="AJ61" s="82"/>
    </row>
    <row r="62" spans="3:50" x14ac:dyDescent="0.2">
      <c r="C62" s="30"/>
      <c r="D62" s="70"/>
      <c r="E62" s="63"/>
      <c r="F62" s="65"/>
      <c r="G62" s="44"/>
      <c r="H62" s="105"/>
      <c r="I62" s="62"/>
      <c r="J62" s="62"/>
      <c r="K62" s="74"/>
      <c r="L62" s="75"/>
      <c r="M62" s="62"/>
      <c r="R62" s="62"/>
      <c r="S62" s="62"/>
      <c r="W62" s="2"/>
      <c r="X62" s="30"/>
      <c r="AB62" s="81"/>
      <c r="AC62" s="81"/>
      <c r="AD62" s="62"/>
      <c r="AE62" s="79"/>
      <c r="AF62" s="62"/>
      <c r="AG62" s="62"/>
      <c r="AH62" s="62"/>
      <c r="AJ62" s="82"/>
      <c r="AK62" s="83"/>
    </row>
    <row r="63" spans="3:50" x14ac:dyDescent="0.2">
      <c r="C63" s="30"/>
      <c r="D63" s="70"/>
      <c r="E63" s="63"/>
      <c r="F63" s="121"/>
      <c r="G63" s="60"/>
      <c r="H63" s="105"/>
      <c r="I63" s="62"/>
      <c r="J63" s="62"/>
      <c r="K63" s="74"/>
      <c r="L63" s="75"/>
      <c r="M63" s="62"/>
      <c r="R63" s="62"/>
      <c r="S63" s="62"/>
      <c r="W63" s="2"/>
      <c r="X63" s="30"/>
      <c r="AB63" s="81"/>
      <c r="AC63" s="81"/>
      <c r="AD63" s="62"/>
      <c r="AE63" s="79"/>
      <c r="AF63" s="62"/>
      <c r="AG63" s="62"/>
      <c r="AH63" s="62"/>
      <c r="AJ63" s="82"/>
      <c r="AK63" s="83"/>
    </row>
    <row r="64" spans="3:50" x14ac:dyDescent="0.2">
      <c r="C64" s="30"/>
      <c r="D64" s="70"/>
      <c r="E64" s="63"/>
      <c r="F64" s="65"/>
      <c r="G64" s="44"/>
      <c r="H64" s="105"/>
      <c r="I64" s="62"/>
      <c r="J64" s="62"/>
      <c r="K64" s="74"/>
      <c r="L64" s="75"/>
      <c r="M64" s="62"/>
      <c r="R64" s="62"/>
      <c r="S64" s="62"/>
      <c r="W64" s="2"/>
      <c r="X64" s="30"/>
      <c r="AB64" s="81"/>
      <c r="AC64" s="81"/>
      <c r="AD64" s="62"/>
      <c r="AE64" s="79"/>
      <c r="AF64" s="62"/>
      <c r="AG64" s="62"/>
      <c r="AH64" s="62"/>
      <c r="AJ64" s="82"/>
      <c r="AK64" s="83"/>
    </row>
    <row r="65" spans="3:37" x14ac:dyDescent="0.2">
      <c r="C65" s="30"/>
      <c r="D65" s="70"/>
      <c r="E65" s="63"/>
      <c r="F65" s="65"/>
      <c r="G65" s="44"/>
      <c r="H65" s="105"/>
      <c r="I65" s="62"/>
      <c r="J65" s="62"/>
      <c r="K65" s="74"/>
      <c r="L65" s="75"/>
      <c r="M65" s="62"/>
      <c r="R65" s="62"/>
      <c r="S65" s="241"/>
      <c r="W65" s="2"/>
      <c r="X65" s="30"/>
      <c r="AB65" s="81"/>
      <c r="AC65" s="81"/>
      <c r="AD65" s="62"/>
      <c r="AE65" s="79"/>
      <c r="AF65" s="62"/>
      <c r="AG65" s="62"/>
      <c r="AH65" s="62"/>
      <c r="AJ65" s="82"/>
      <c r="AK65" s="83"/>
    </row>
    <row r="66" spans="3:37" x14ac:dyDescent="0.2">
      <c r="C66" s="30"/>
      <c r="D66" s="70"/>
      <c r="E66" s="63"/>
      <c r="F66" s="65"/>
      <c r="G66" s="44"/>
      <c r="H66" s="105"/>
      <c r="I66" s="62"/>
      <c r="J66" s="62"/>
      <c r="K66" s="74"/>
      <c r="L66" s="75"/>
      <c r="M66" s="62"/>
      <c r="R66" s="62"/>
      <c r="S66" s="241"/>
      <c r="U66" s="243"/>
      <c r="W66" s="2"/>
      <c r="X66" s="30"/>
      <c r="AB66" s="81"/>
      <c r="AC66" s="81"/>
      <c r="AD66" s="62"/>
      <c r="AE66" s="79"/>
      <c r="AF66" s="62"/>
      <c r="AG66" s="62"/>
      <c r="AH66" s="62"/>
      <c r="AJ66" s="82"/>
      <c r="AK66" s="83"/>
    </row>
    <row r="67" spans="3:37" x14ac:dyDescent="0.2">
      <c r="C67" s="30"/>
      <c r="D67" s="70"/>
      <c r="E67" s="63"/>
      <c r="F67" s="65"/>
      <c r="G67" s="44"/>
      <c r="H67" s="105"/>
      <c r="I67" s="62"/>
      <c r="J67" s="62"/>
      <c r="K67" s="74"/>
      <c r="L67" s="75"/>
      <c r="M67" s="62"/>
      <c r="R67" s="62"/>
      <c r="S67" s="241"/>
      <c r="T67" s="241"/>
      <c r="U67" s="243"/>
      <c r="W67" s="2"/>
      <c r="X67" s="30"/>
      <c r="AB67" s="81"/>
      <c r="AC67" s="81"/>
      <c r="AD67" s="62"/>
      <c r="AE67" s="79"/>
      <c r="AF67" s="62"/>
      <c r="AG67" s="62"/>
      <c r="AH67" s="62"/>
      <c r="AJ67" s="82"/>
      <c r="AK67" s="83"/>
    </row>
    <row r="68" spans="3:37" x14ac:dyDescent="0.2">
      <c r="C68" s="30"/>
      <c r="D68" s="70"/>
      <c r="E68" s="63"/>
      <c r="F68" s="65"/>
      <c r="G68" s="44"/>
      <c r="H68" s="105"/>
      <c r="I68" s="62"/>
      <c r="J68" s="62"/>
      <c r="K68" s="74"/>
      <c r="L68" s="75"/>
      <c r="M68" s="62"/>
      <c r="R68" s="62"/>
      <c r="S68" s="241"/>
      <c r="T68" s="241"/>
      <c r="U68" s="243"/>
      <c r="W68" s="2"/>
      <c r="X68" s="30"/>
      <c r="AB68" s="81"/>
      <c r="AC68" s="81"/>
      <c r="AD68" s="62"/>
      <c r="AE68" s="79"/>
      <c r="AF68" s="62"/>
      <c r="AG68" s="62"/>
      <c r="AH68" s="62"/>
      <c r="AJ68" s="82"/>
      <c r="AK68" s="83"/>
    </row>
    <row r="69" spans="3:37" x14ac:dyDescent="0.2">
      <c r="C69" s="30"/>
      <c r="D69" s="70"/>
      <c r="E69" s="63"/>
      <c r="F69" s="65"/>
      <c r="G69" s="44"/>
      <c r="H69" s="105"/>
      <c r="I69" s="62"/>
      <c r="J69" s="62"/>
      <c r="K69" s="74"/>
      <c r="L69" s="75"/>
      <c r="M69" s="62"/>
      <c r="N69" s="2"/>
      <c r="O69" s="2"/>
      <c r="P69" s="3"/>
      <c r="Q69" s="3"/>
      <c r="R69" s="62"/>
      <c r="S69" s="241"/>
      <c r="T69" s="241"/>
      <c r="U69" s="243"/>
      <c r="V69" s="2"/>
      <c r="W69" s="2"/>
      <c r="X69" s="30"/>
      <c r="AB69" s="81"/>
      <c r="AC69" s="81"/>
      <c r="AD69" s="62"/>
      <c r="AE69" s="79"/>
      <c r="AF69" s="62"/>
      <c r="AG69" s="62"/>
      <c r="AH69" s="62"/>
      <c r="AJ69" s="82"/>
      <c r="AK69" s="83"/>
    </row>
    <row r="70" spans="3:37" x14ac:dyDescent="0.2">
      <c r="C70" s="30"/>
      <c r="D70" s="70"/>
      <c r="E70" s="63"/>
      <c r="F70" s="65"/>
      <c r="G70" s="44"/>
      <c r="H70" s="105"/>
      <c r="I70" s="62"/>
      <c r="J70" s="62"/>
      <c r="K70" s="74"/>
      <c r="L70" s="75"/>
      <c r="M70" s="62"/>
      <c r="N70" s="2"/>
      <c r="O70" s="2"/>
      <c r="P70" s="3"/>
      <c r="Q70" s="3"/>
      <c r="R70" s="62"/>
      <c r="S70" s="241"/>
      <c r="T70" s="241"/>
      <c r="U70" s="243"/>
      <c r="V70" s="2"/>
      <c r="W70" s="2"/>
      <c r="X70" s="30"/>
      <c r="AB70" s="81"/>
      <c r="AC70" s="81"/>
      <c r="AD70" s="62"/>
      <c r="AE70" s="79"/>
      <c r="AF70" s="62"/>
      <c r="AG70" s="62"/>
      <c r="AH70" s="62"/>
      <c r="AJ70" s="82"/>
      <c r="AK70" s="83"/>
    </row>
    <row r="71" spans="3:37" x14ac:dyDescent="0.2">
      <c r="C71" s="30"/>
      <c r="D71" s="70"/>
      <c r="E71" s="63"/>
      <c r="F71" s="65"/>
      <c r="G71" s="44"/>
      <c r="H71" s="105"/>
      <c r="I71" s="62"/>
      <c r="J71" s="62"/>
      <c r="K71" s="74"/>
      <c r="L71" s="75"/>
      <c r="M71" s="62"/>
      <c r="N71" s="2"/>
      <c r="O71" s="2"/>
      <c r="P71" s="3"/>
      <c r="Q71" s="3"/>
      <c r="R71" s="62"/>
      <c r="S71" s="241"/>
      <c r="T71" s="241"/>
      <c r="U71" s="243"/>
      <c r="V71" s="2"/>
      <c r="W71" s="2"/>
      <c r="X71" s="30"/>
      <c r="AB71" s="81"/>
      <c r="AC71" s="81"/>
      <c r="AD71" s="62"/>
      <c r="AE71" s="79"/>
      <c r="AF71" s="62"/>
      <c r="AG71" s="62"/>
      <c r="AH71" s="62"/>
      <c r="AJ71" s="82"/>
      <c r="AK71" s="83"/>
    </row>
    <row r="72" spans="3:37" x14ac:dyDescent="0.2">
      <c r="C72" s="30"/>
      <c r="D72" s="70"/>
      <c r="E72" s="63"/>
      <c r="F72" s="65"/>
      <c r="G72" s="44"/>
      <c r="H72" s="105"/>
      <c r="I72" s="62"/>
      <c r="J72" s="62"/>
      <c r="K72" s="74"/>
      <c r="L72" s="75"/>
      <c r="M72" s="62"/>
      <c r="N72" s="2"/>
      <c r="O72" s="2"/>
      <c r="P72" s="3"/>
      <c r="Q72" s="3"/>
      <c r="R72" s="62"/>
      <c r="S72" s="241"/>
      <c r="T72" s="241"/>
      <c r="U72" s="243"/>
      <c r="V72" s="2"/>
      <c r="W72" s="2"/>
      <c r="X72" s="30"/>
      <c r="AB72" s="81"/>
      <c r="AC72" s="81"/>
      <c r="AD72" s="62"/>
      <c r="AE72" s="79"/>
      <c r="AF72" s="62"/>
      <c r="AG72" s="62"/>
      <c r="AH72" s="62"/>
      <c r="AJ72" s="82"/>
      <c r="AK72" s="83"/>
    </row>
    <row r="73" spans="3:37" x14ac:dyDescent="0.2">
      <c r="C73" s="30"/>
      <c r="D73" s="70"/>
      <c r="E73" s="63"/>
      <c r="F73" s="65"/>
      <c r="G73" s="44"/>
      <c r="H73" s="105"/>
      <c r="I73" s="62"/>
      <c r="J73" s="62"/>
      <c r="K73" s="74"/>
      <c r="L73" s="75"/>
      <c r="M73" s="62"/>
      <c r="N73" s="2"/>
      <c r="O73" s="2"/>
      <c r="P73" s="3"/>
      <c r="Q73" s="3"/>
      <c r="R73" s="62"/>
      <c r="S73" s="241"/>
      <c r="T73" s="241"/>
      <c r="U73" s="243"/>
      <c r="V73" s="2"/>
      <c r="W73" s="2"/>
      <c r="X73" s="30"/>
      <c r="AB73" s="81"/>
      <c r="AC73" s="81"/>
      <c r="AD73" s="62"/>
      <c r="AE73" s="79"/>
      <c r="AF73" s="62"/>
      <c r="AG73" s="62"/>
      <c r="AH73" s="62"/>
      <c r="AJ73" s="82"/>
      <c r="AK73" s="83"/>
    </row>
    <row r="74" spans="3:37" x14ac:dyDescent="0.2">
      <c r="C74" s="30"/>
      <c r="D74" s="70"/>
      <c r="E74" s="63"/>
      <c r="F74" s="65"/>
      <c r="G74" s="44"/>
      <c r="H74" s="105"/>
      <c r="I74" s="62"/>
      <c r="J74" s="62"/>
      <c r="K74" s="74"/>
      <c r="L74" s="75"/>
      <c r="M74" s="62"/>
      <c r="N74" s="2"/>
      <c r="O74" s="2"/>
      <c r="P74" s="3"/>
      <c r="Q74" s="3"/>
      <c r="R74" s="62"/>
      <c r="S74" s="241"/>
      <c r="T74" s="241"/>
      <c r="U74" s="243"/>
      <c r="V74" s="2"/>
      <c r="W74" s="2"/>
      <c r="X74" s="30"/>
      <c r="AB74" s="81"/>
      <c r="AC74" s="81"/>
      <c r="AD74" s="62"/>
      <c r="AE74" s="79"/>
      <c r="AF74" s="62"/>
      <c r="AG74" s="62"/>
      <c r="AH74" s="62"/>
      <c r="AJ74" s="82"/>
      <c r="AK74" s="83"/>
    </row>
    <row r="75" spans="3:37" x14ac:dyDescent="0.2">
      <c r="C75" s="30"/>
      <c r="D75" s="70"/>
      <c r="E75" s="63"/>
      <c r="F75" s="121"/>
      <c r="G75" s="60"/>
      <c r="H75" s="105"/>
      <c r="I75" s="62"/>
      <c r="J75" s="62"/>
      <c r="K75" s="74"/>
      <c r="L75" s="75"/>
      <c r="M75" s="62"/>
      <c r="N75" s="2"/>
      <c r="O75" s="2"/>
      <c r="P75" s="3"/>
      <c r="Q75" s="3"/>
      <c r="R75" s="62"/>
      <c r="S75" s="241"/>
      <c r="T75" s="241"/>
      <c r="U75" s="243"/>
      <c r="V75" s="2"/>
      <c r="W75" s="2"/>
      <c r="X75" s="30"/>
      <c r="AB75" s="81"/>
      <c r="AC75" s="81"/>
      <c r="AD75" s="62"/>
      <c r="AE75" s="79"/>
      <c r="AF75" s="62"/>
      <c r="AG75" s="62"/>
      <c r="AH75" s="62"/>
      <c r="AJ75" s="82"/>
      <c r="AK75" s="83"/>
    </row>
    <row r="76" spans="3:37" x14ac:dyDescent="0.2">
      <c r="C76" s="30"/>
      <c r="D76" s="70"/>
      <c r="E76" s="63"/>
      <c r="F76" s="65"/>
      <c r="G76" s="44"/>
      <c r="H76" s="105"/>
      <c r="I76" s="62"/>
      <c r="J76" s="62"/>
      <c r="K76" s="74"/>
      <c r="L76" s="75"/>
      <c r="M76" s="62"/>
      <c r="N76" s="2"/>
      <c r="O76" s="2"/>
      <c r="P76" s="3"/>
      <c r="Q76" s="3"/>
      <c r="R76" s="62"/>
      <c r="S76" s="241"/>
      <c r="T76" s="241"/>
      <c r="U76" s="243"/>
      <c r="V76" s="2"/>
      <c r="W76" s="2"/>
      <c r="X76" s="30"/>
      <c r="AB76" s="81"/>
      <c r="AC76" s="81"/>
      <c r="AD76" s="62"/>
      <c r="AE76" s="79"/>
      <c r="AF76" s="62"/>
      <c r="AG76" s="62"/>
      <c r="AH76" s="62"/>
      <c r="AJ76" s="82"/>
      <c r="AK76" s="83"/>
    </row>
    <row r="77" spans="3:37" x14ac:dyDescent="0.2">
      <c r="C77" s="30"/>
      <c r="D77" s="70"/>
      <c r="E77" s="63"/>
      <c r="F77" s="65"/>
      <c r="G77" s="44"/>
      <c r="H77" s="105"/>
      <c r="I77" s="62"/>
      <c r="J77" s="62"/>
      <c r="K77" s="74"/>
      <c r="L77" s="75"/>
      <c r="M77" s="62"/>
      <c r="N77" s="2"/>
      <c r="O77" s="2"/>
      <c r="P77" s="3"/>
      <c r="Q77" s="3"/>
      <c r="R77" s="62"/>
      <c r="S77" s="241"/>
      <c r="T77" s="241"/>
      <c r="U77" s="243"/>
      <c r="V77" s="2"/>
      <c r="W77" s="2"/>
      <c r="X77" s="30"/>
      <c r="AB77" s="81"/>
      <c r="AC77" s="81"/>
      <c r="AD77" s="62"/>
      <c r="AE77" s="79"/>
      <c r="AF77" s="62"/>
      <c r="AG77" s="62"/>
      <c r="AH77" s="62"/>
      <c r="AJ77" s="82"/>
      <c r="AK77" s="83"/>
    </row>
    <row r="78" spans="3:37" x14ac:dyDescent="0.2">
      <c r="C78" s="30"/>
      <c r="D78" s="70"/>
      <c r="E78" s="63"/>
      <c r="F78" s="65"/>
      <c r="G78" s="44"/>
      <c r="H78" s="105"/>
      <c r="I78" s="62"/>
      <c r="J78" s="62"/>
      <c r="K78" s="74"/>
      <c r="L78" s="75"/>
      <c r="M78" s="62"/>
      <c r="N78" s="2"/>
      <c r="O78" s="2"/>
      <c r="P78" s="3"/>
      <c r="Q78" s="3"/>
      <c r="R78" s="62"/>
      <c r="S78" s="241"/>
      <c r="T78" s="241"/>
      <c r="U78" s="243"/>
      <c r="V78" s="2"/>
      <c r="W78" s="2"/>
      <c r="X78" s="30"/>
      <c r="AB78" s="81"/>
      <c r="AC78" s="81"/>
      <c r="AD78" s="62"/>
      <c r="AE78" s="79"/>
      <c r="AF78" s="62"/>
      <c r="AG78" s="62"/>
      <c r="AH78" s="62"/>
      <c r="AJ78" s="82"/>
      <c r="AK78" s="83"/>
    </row>
    <row r="79" spans="3:37" x14ac:dyDescent="0.2">
      <c r="C79" s="30"/>
      <c r="D79" s="70"/>
      <c r="E79" s="63"/>
      <c r="F79" s="65"/>
      <c r="G79" s="44"/>
      <c r="H79" s="105"/>
      <c r="I79" s="62"/>
      <c r="J79" s="62"/>
      <c r="K79" s="74"/>
      <c r="L79" s="75"/>
      <c r="M79" s="62"/>
      <c r="N79" s="2"/>
      <c r="O79" s="2"/>
      <c r="P79" s="3"/>
      <c r="Q79" s="3"/>
      <c r="R79" s="62"/>
      <c r="S79" s="241"/>
      <c r="T79" s="241"/>
      <c r="U79" s="243"/>
      <c r="V79" s="2"/>
      <c r="W79" s="2"/>
      <c r="X79" s="30"/>
      <c r="AB79" s="81"/>
      <c r="AC79" s="81"/>
      <c r="AD79" s="62"/>
      <c r="AE79" s="79"/>
      <c r="AF79" s="62"/>
      <c r="AG79" s="62"/>
      <c r="AH79" s="62"/>
      <c r="AJ79" s="82"/>
      <c r="AK79" s="83"/>
    </row>
    <row r="80" spans="3:37" x14ac:dyDescent="0.2">
      <c r="C80" s="30"/>
      <c r="D80" s="70"/>
      <c r="E80" s="63"/>
      <c r="F80" s="65"/>
      <c r="G80" s="44"/>
      <c r="H80" s="105"/>
      <c r="I80" s="62"/>
      <c r="J80" s="62"/>
      <c r="K80" s="74"/>
      <c r="L80" s="75"/>
      <c r="M80" s="62"/>
      <c r="N80" s="2"/>
      <c r="O80" s="2"/>
      <c r="P80" s="3"/>
      <c r="Q80" s="3"/>
      <c r="R80" s="62"/>
      <c r="S80" s="241"/>
      <c r="T80" s="241"/>
      <c r="U80" s="243"/>
      <c r="V80" s="2"/>
      <c r="W80" s="2"/>
      <c r="X80" s="30"/>
      <c r="AB80" s="81"/>
      <c r="AC80" s="81"/>
      <c r="AD80" s="62"/>
      <c r="AE80" s="79"/>
      <c r="AF80" s="62"/>
      <c r="AG80" s="62"/>
      <c r="AH80" s="62"/>
      <c r="AJ80" s="82"/>
      <c r="AK80" s="83"/>
    </row>
    <row r="81" spans="3:41" x14ac:dyDescent="0.2">
      <c r="C81" s="30"/>
      <c r="D81" s="70"/>
      <c r="E81" s="63"/>
      <c r="F81" s="65"/>
      <c r="G81" s="44"/>
      <c r="H81" s="105"/>
      <c r="I81" s="62"/>
      <c r="J81" s="62"/>
      <c r="K81" s="74"/>
      <c r="L81" s="75"/>
      <c r="M81" s="62"/>
      <c r="N81" s="2"/>
      <c r="O81" s="2"/>
      <c r="P81" s="3"/>
      <c r="Q81" s="3"/>
      <c r="R81" s="62"/>
      <c r="S81" s="241"/>
      <c r="T81" s="241"/>
      <c r="U81" s="243"/>
      <c r="V81" s="2"/>
      <c r="W81" s="2"/>
      <c r="X81" s="30"/>
      <c r="AB81" s="81"/>
      <c r="AC81" s="81"/>
      <c r="AD81" s="62"/>
      <c r="AE81" s="79"/>
      <c r="AF81" s="62"/>
      <c r="AG81" s="62"/>
      <c r="AH81" s="62"/>
      <c r="AJ81" s="82"/>
      <c r="AK81" s="83"/>
    </row>
    <row r="82" spans="3:41" x14ac:dyDescent="0.2">
      <c r="C82" s="30"/>
      <c r="D82" s="70"/>
      <c r="E82" s="63"/>
      <c r="F82" s="65"/>
      <c r="G82" s="44"/>
      <c r="H82" s="105"/>
      <c r="I82" s="62"/>
      <c r="J82" s="62"/>
      <c r="K82" s="74"/>
      <c r="L82" s="75"/>
      <c r="M82" s="62"/>
      <c r="N82" s="2"/>
      <c r="O82" s="2"/>
      <c r="P82" s="3"/>
      <c r="Q82" s="3"/>
      <c r="R82" s="62"/>
      <c r="S82" s="241"/>
      <c r="T82" s="241"/>
      <c r="U82" s="243"/>
      <c r="V82" s="2"/>
      <c r="W82" s="2"/>
      <c r="X82" s="30"/>
      <c r="AB82" s="81"/>
      <c r="AC82" s="81"/>
      <c r="AD82" s="62"/>
      <c r="AE82" s="79"/>
      <c r="AF82" s="62"/>
      <c r="AG82" s="62"/>
      <c r="AH82" s="62"/>
      <c r="AJ82" s="82"/>
      <c r="AK82" s="83"/>
    </row>
    <row r="83" spans="3:41" x14ac:dyDescent="0.2">
      <c r="C83" s="30"/>
      <c r="D83" s="70"/>
      <c r="E83" s="63"/>
      <c r="F83" s="65"/>
      <c r="G83" s="44"/>
      <c r="H83" s="105"/>
      <c r="I83" s="62"/>
      <c r="J83" s="62"/>
      <c r="K83" s="74"/>
      <c r="L83" s="75"/>
      <c r="M83" s="62"/>
      <c r="N83" s="2"/>
      <c r="O83" s="2"/>
      <c r="P83" s="3"/>
      <c r="Q83" s="3"/>
      <c r="R83" s="62"/>
      <c r="S83" s="241"/>
      <c r="T83" s="241"/>
      <c r="U83" s="243"/>
      <c r="V83" s="2"/>
      <c r="W83" s="2"/>
      <c r="X83" s="30"/>
      <c r="AB83" s="81"/>
      <c r="AC83" s="81"/>
      <c r="AD83" s="62"/>
      <c r="AE83" s="79"/>
      <c r="AF83" s="62"/>
      <c r="AG83" s="62"/>
      <c r="AH83" s="62"/>
      <c r="AJ83" s="82"/>
      <c r="AK83" s="83"/>
    </row>
    <row r="84" spans="3:41" x14ac:dyDescent="0.2">
      <c r="C84" s="30"/>
      <c r="D84" s="70"/>
      <c r="E84" s="63"/>
      <c r="F84" s="65"/>
      <c r="G84" s="44"/>
      <c r="H84" s="105"/>
      <c r="I84" s="62"/>
      <c r="J84" s="62"/>
      <c r="K84" s="74"/>
      <c r="L84" s="75"/>
      <c r="M84" s="62"/>
      <c r="N84" s="2"/>
      <c r="O84" s="2"/>
      <c r="P84" s="3"/>
      <c r="Q84" s="3"/>
      <c r="R84" s="62"/>
      <c r="S84" s="241"/>
      <c r="T84" s="241"/>
      <c r="U84" s="243"/>
      <c r="V84" s="2"/>
      <c r="W84" s="2"/>
      <c r="X84" s="30"/>
      <c r="AB84" s="81"/>
      <c r="AC84" s="81"/>
      <c r="AD84" s="62"/>
      <c r="AE84" s="79"/>
      <c r="AF84" s="62"/>
      <c r="AG84" s="62"/>
      <c r="AH84" s="62"/>
      <c r="AJ84" s="82"/>
      <c r="AK84" s="83"/>
    </row>
    <row r="85" spans="3:41" x14ac:dyDescent="0.2">
      <c r="C85" s="30"/>
      <c r="D85" s="70"/>
      <c r="E85" s="63"/>
      <c r="F85" s="65"/>
      <c r="G85" s="44"/>
      <c r="H85" s="105"/>
      <c r="I85" s="62"/>
      <c r="J85" s="62"/>
      <c r="K85" s="74"/>
      <c r="L85" s="75"/>
      <c r="M85" s="62"/>
      <c r="N85" s="2"/>
      <c r="O85" s="2"/>
      <c r="P85" s="3"/>
      <c r="Q85" s="3"/>
      <c r="R85" s="62"/>
      <c r="S85" s="241"/>
      <c r="T85" s="241"/>
      <c r="U85" s="243"/>
      <c r="V85" s="2"/>
      <c r="W85" s="2"/>
      <c r="X85" s="30"/>
      <c r="AB85" s="81"/>
      <c r="AC85" s="81"/>
      <c r="AD85" s="62"/>
      <c r="AE85" s="79"/>
      <c r="AF85" s="62"/>
      <c r="AG85" s="62"/>
      <c r="AH85" s="62"/>
      <c r="AJ85" s="82"/>
      <c r="AK85" s="83"/>
    </row>
    <row r="86" spans="3:41" x14ac:dyDescent="0.2">
      <c r="C86" s="30"/>
      <c r="D86" s="70"/>
      <c r="E86" s="63"/>
      <c r="F86" s="65"/>
      <c r="G86" s="44"/>
      <c r="H86" s="105"/>
      <c r="I86" s="62"/>
      <c r="J86" s="62"/>
      <c r="K86" s="74"/>
      <c r="L86" s="75"/>
      <c r="M86" s="62"/>
      <c r="N86" s="2"/>
      <c r="O86" s="2"/>
      <c r="P86" s="3"/>
      <c r="Q86" s="3"/>
      <c r="R86" s="62"/>
      <c r="S86" s="241"/>
      <c r="T86" s="241"/>
      <c r="U86" s="243"/>
      <c r="V86" s="2"/>
      <c r="W86" s="2"/>
      <c r="X86" s="30"/>
      <c r="AB86" s="81"/>
      <c r="AC86" s="81"/>
      <c r="AD86" s="62"/>
      <c r="AE86" s="79"/>
      <c r="AF86" s="62"/>
      <c r="AG86" s="62"/>
      <c r="AH86" s="62"/>
      <c r="AJ86" s="82"/>
      <c r="AK86" s="83"/>
    </row>
    <row r="87" spans="3:41" x14ac:dyDescent="0.2">
      <c r="C87" s="30"/>
      <c r="D87" s="70"/>
      <c r="E87" s="63"/>
      <c r="F87" s="121"/>
      <c r="G87" s="60"/>
      <c r="H87" s="105"/>
      <c r="I87" s="62"/>
      <c r="J87" s="62"/>
      <c r="K87" s="74"/>
      <c r="L87" s="75"/>
      <c r="M87" s="62"/>
      <c r="N87" s="2"/>
      <c r="O87" s="2"/>
      <c r="P87" s="3"/>
      <c r="Q87" s="3"/>
      <c r="R87" s="62"/>
      <c r="S87" s="241"/>
      <c r="T87" s="241"/>
      <c r="U87" s="243"/>
      <c r="V87" s="2"/>
      <c r="W87" s="2"/>
      <c r="X87" s="30"/>
      <c r="AB87" s="81"/>
      <c r="AC87" s="81"/>
      <c r="AD87" s="62"/>
      <c r="AE87" s="79"/>
      <c r="AF87" s="62"/>
      <c r="AG87" s="62"/>
      <c r="AH87" s="62"/>
      <c r="AJ87" s="82"/>
      <c r="AK87" s="83"/>
      <c r="AM87" s="57"/>
    </row>
    <row r="88" spans="3:41" x14ac:dyDescent="0.2">
      <c r="C88" s="30"/>
      <c r="D88" s="70"/>
      <c r="E88" s="63"/>
      <c r="F88" s="65"/>
      <c r="G88" s="44"/>
      <c r="H88" s="105"/>
      <c r="I88" s="62"/>
      <c r="J88" s="62"/>
      <c r="K88" s="74"/>
      <c r="L88" s="75"/>
      <c r="M88" s="62"/>
      <c r="N88" s="2"/>
      <c r="O88" s="2"/>
      <c r="P88" s="3"/>
      <c r="Q88" s="3"/>
      <c r="R88" s="62"/>
      <c r="S88" s="241"/>
      <c r="T88" s="241"/>
      <c r="U88" s="243"/>
      <c r="V88" s="2"/>
      <c r="W88" s="2"/>
      <c r="X88" s="30"/>
      <c r="Y88" s="30"/>
      <c r="AB88" s="81"/>
      <c r="AC88" s="81"/>
      <c r="AD88" s="62"/>
      <c r="AE88" s="79"/>
      <c r="AF88" s="62"/>
      <c r="AG88" s="62"/>
      <c r="AH88" s="62"/>
      <c r="AJ88" s="82"/>
      <c r="AK88" s="83"/>
      <c r="AM88" s="57"/>
    </row>
    <row r="89" spans="3:41" x14ac:dyDescent="0.2">
      <c r="C89" s="30"/>
      <c r="D89" s="70"/>
      <c r="E89" s="63"/>
      <c r="F89" s="65"/>
      <c r="G89" s="44"/>
      <c r="H89" s="105"/>
      <c r="I89" s="62"/>
      <c r="J89" s="62"/>
      <c r="K89" s="74"/>
      <c r="L89" s="75"/>
      <c r="M89" s="62"/>
      <c r="N89" s="2"/>
      <c r="O89" s="2"/>
      <c r="P89" s="3"/>
      <c r="Q89" s="3"/>
      <c r="R89" s="62"/>
      <c r="S89" s="241"/>
      <c r="T89" s="241"/>
      <c r="U89" s="243"/>
      <c r="V89" s="2"/>
      <c r="W89" s="2"/>
      <c r="X89" s="30"/>
      <c r="Y89" s="84"/>
      <c r="AB89" s="81"/>
      <c r="AC89" s="81"/>
      <c r="AD89" s="62"/>
      <c r="AE89" s="79"/>
      <c r="AF89" s="62"/>
      <c r="AG89" s="62"/>
      <c r="AH89" s="62"/>
      <c r="AI89" s="85"/>
      <c r="AK89" s="83"/>
      <c r="AM89" s="57"/>
    </row>
    <row r="90" spans="3:41" x14ac:dyDescent="0.2">
      <c r="C90" s="30"/>
      <c r="D90" s="70"/>
      <c r="E90" s="63"/>
      <c r="F90" s="65"/>
      <c r="G90" s="44"/>
      <c r="H90" s="105"/>
      <c r="I90" s="62"/>
      <c r="J90" s="62"/>
      <c r="K90" s="74"/>
      <c r="L90" s="75"/>
      <c r="M90" s="62"/>
      <c r="N90" s="2"/>
      <c r="O90" s="2"/>
      <c r="P90" s="3"/>
      <c r="Q90" s="3"/>
      <c r="R90" s="62"/>
      <c r="S90" s="241"/>
      <c r="T90" s="241"/>
      <c r="U90" s="243"/>
      <c r="V90" s="2"/>
      <c r="W90" s="2"/>
      <c r="X90" s="30"/>
      <c r="Y90" s="84"/>
      <c r="AB90" s="81"/>
      <c r="AC90" s="81"/>
      <c r="AD90" s="62"/>
      <c r="AE90" s="79"/>
      <c r="AF90" s="62"/>
      <c r="AG90" s="62"/>
      <c r="AH90" s="62"/>
      <c r="AI90" s="85"/>
      <c r="AK90" s="86"/>
    </row>
    <row r="91" spans="3:41" x14ac:dyDescent="0.2">
      <c r="C91" s="30"/>
      <c r="D91" s="70"/>
      <c r="E91" s="63"/>
      <c r="F91" s="65"/>
      <c r="G91" s="44"/>
      <c r="H91" s="105"/>
      <c r="I91" s="62"/>
      <c r="J91" s="62"/>
      <c r="K91" s="74"/>
      <c r="L91" s="75"/>
      <c r="N91" s="2"/>
      <c r="O91" s="2"/>
      <c r="P91" s="3"/>
      <c r="Q91" s="3"/>
      <c r="R91" s="62"/>
      <c r="S91" s="241"/>
      <c r="T91" s="241"/>
      <c r="U91" s="243"/>
      <c r="V91" s="2"/>
      <c r="W91" s="2"/>
      <c r="X91" s="30"/>
      <c r="Y91" s="84"/>
      <c r="AB91" s="81"/>
      <c r="AC91" s="81"/>
      <c r="AD91" s="62"/>
      <c r="AE91" s="79"/>
      <c r="AF91" s="62"/>
      <c r="AG91" s="62"/>
      <c r="AH91" s="62"/>
      <c r="AI91" s="85"/>
    </row>
    <row r="92" spans="3:41" x14ac:dyDescent="0.2">
      <c r="C92" s="30"/>
      <c r="D92" s="70"/>
      <c r="E92" s="63"/>
      <c r="F92" s="65"/>
      <c r="G92" s="44"/>
      <c r="H92" s="105"/>
      <c r="I92" s="62"/>
      <c r="J92" s="62"/>
      <c r="K92" s="74"/>
      <c r="L92" s="75"/>
      <c r="M92" s="246"/>
      <c r="N92" s="2"/>
      <c r="O92" s="2"/>
      <c r="P92" s="3"/>
      <c r="Q92" s="3"/>
      <c r="R92" s="62"/>
      <c r="S92" s="241"/>
      <c r="T92" s="241"/>
      <c r="U92" s="243"/>
      <c r="V92" s="2"/>
      <c r="W92" s="2"/>
      <c r="X92" s="30"/>
      <c r="Y92" s="84"/>
      <c r="AB92" s="81"/>
      <c r="AC92" s="81"/>
      <c r="AD92" s="62"/>
      <c r="AE92" s="79"/>
      <c r="AF92" s="62"/>
      <c r="AG92" s="62"/>
      <c r="AH92" s="62"/>
      <c r="AI92" s="85"/>
    </row>
    <row r="93" spans="3:41" x14ac:dyDescent="0.2">
      <c r="C93" s="30"/>
      <c r="D93" s="70"/>
      <c r="E93" s="63"/>
      <c r="F93" s="65"/>
      <c r="G93" s="44"/>
      <c r="H93" s="105"/>
      <c r="I93" s="62"/>
      <c r="J93" s="62"/>
      <c r="K93" s="74"/>
      <c r="L93" s="75"/>
      <c r="M93" s="246"/>
      <c r="N93" s="2"/>
      <c r="O93" s="2"/>
      <c r="P93" s="3"/>
      <c r="Q93" s="3"/>
      <c r="R93" s="62"/>
      <c r="S93" s="241"/>
      <c r="T93" s="241"/>
      <c r="U93" s="243"/>
      <c r="V93" s="2"/>
      <c r="W93" s="2"/>
      <c r="X93" s="30"/>
      <c r="Y93" s="84"/>
      <c r="AB93" s="81"/>
      <c r="AC93" s="81"/>
      <c r="AD93" s="62"/>
      <c r="AE93" s="79"/>
      <c r="AF93" s="62"/>
      <c r="AG93" s="62"/>
      <c r="AH93" s="62"/>
      <c r="AI93" s="85"/>
    </row>
    <row r="94" spans="3:41" x14ac:dyDescent="0.2">
      <c r="C94" s="30"/>
      <c r="D94" s="70"/>
      <c r="E94" s="63"/>
      <c r="F94" s="65"/>
      <c r="G94" s="44"/>
      <c r="H94" s="105"/>
      <c r="I94" s="62"/>
      <c r="J94" s="62"/>
      <c r="K94" s="74"/>
      <c r="L94" s="75"/>
      <c r="M94" s="62"/>
      <c r="N94" s="2"/>
      <c r="O94" s="2"/>
      <c r="P94" s="3"/>
      <c r="Q94" s="3"/>
      <c r="R94" s="62"/>
      <c r="S94" s="241"/>
      <c r="T94" s="241"/>
      <c r="U94" s="243"/>
      <c r="V94" s="2"/>
      <c r="W94" s="2"/>
      <c r="X94" s="30"/>
      <c r="Y94" s="84"/>
      <c r="AB94" s="81"/>
      <c r="AC94" s="81"/>
      <c r="AD94" s="62"/>
      <c r="AE94" s="79"/>
      <c r="AF94" s="62"/>
      <c r="AG94" s="62"/>
      <c r="AH94" s="62"/>
      <c r="AI94" s="85"/>
    </row>
    <row r="95" spans="3:41" x14ac:dyDescent="0.2">
      <c r="C95" s="30"/>
      <c r="D95" s="70"/>
      <c r="E95" s="63"/>
      <c r="F95" s="65"/>
      <c r="G95" s="44"/>
      <c r="H95" s="105"/>
      <c r="I95" s="62"/>
      <c r="J95" s="62"/>
      <c r="K95" s="74"/>
      <c r="L95" s="75"/>
      <c r="M95" s="62"/>
      <c r="N95" s="2"/>
      <c r="O95" s="2"/>
      <c r="P95" s="3"/>
      <c r="Q95" s="3"/>
      <c r="R95" s="62"/>
      <c r="S95" s="241"/>
      <c r="T95" s="241"/>
      <c r="U95" s="243"/>
      <c r="V95" s="2"/>
      <c r="W95" s="2"/>
      <c r="X95" s="30"/>
      <c r="Y95" s="84"/>
      <c r="AB95" s="81"/>
      <c r="AC95" s="81"/>
      <c r="AD95" s="62"/>
      <c r="AE95" s="79"/>
      <c r="AF95" s="62"/>
      <c r="AG95" s="62"/>
      <c r="AH95" s="62"/>
      <c r="AI95" s="85"/>
    </row>
    <row r="96" spans="3:41" x14ac:dyDescent="0.2">
      <c r="C96" s="30"/>
      <c r="D96" s="70"/>
      <c r="E96" s="63"/>
      <c r="F96" s="65"/>
      <c r="G96" s="44"/>
      <c r="H96" s="105"/>
      <c r="I96" s="62"/>
      <c r="J96" s="62"/>
      <c r="K96" s="74"/>
      <c r="L96" s="75"/>
      <c r="M96" s="62"/>
      <c r="N96" s="2"/>
      <c r="O96" s="2"/>
      <c r="P96" s="3"/>
      <c r="Q96" s="3"/>
      <c r="R96" s="62"/>
      <c r="S96" s="241"/>
      <c r="T96" s="241"/>
      <c r="U96" s="243"/>
      <c r="V96" s="2"/>
      <c r="W96" s="2"/>
      <c r="X96" s="30"/>
      <c r="Y96" s="84"/>
      <c r="AB96" s="81"/>
      <c r="AC96" s="81"/>
      <c r="AD96" s="62"/>
      <c r="AE96" s="79"/>
      <c r="AF96" s="62"/>
      <c r="AG96" s="62"/>
      <c r="AH96" s="142"/>
      <c r="AI96" s="143"/>
      <c r="AJ96" s="134"/>
      <c r="AK96" s="138"/>
      <c r="AL96" s="138"/>
      <c r="AM96" s="138"/>
      <c r="AN96" s="140"/>
      <c r="AO96" s="141"/>
    </row>
    <row r="97" spans="3:41" x14ac:dyDescent="0.2">
      <c r="C97" s="30"/>
      <c r="D97" s="70"/>
      <c r="E97" s="63"/>
      <c r="F97" s="65"/>
      <c r="G97" s="44"/>
      <c r="H97" s="105"/>
      <c r="I97" s="62"/>
      <c r="J97" s="62"/>
      <c r="K97" s="74"/>
      <c r="L97" s="75"/>
      <c r="M97" s="62"/>
      <c r="N97" s="2"/>
      <c r="O97" s="2"/>
      <c r="P97" s="3"/>
      <c r="Q97" s="3"/>
      <c r="R97" s="62"/>
      <c r="S97" s="241"/>
      <c r="T97" s="241"/>
      <c r="U97" s="243"/>
      <c r="V97" s="2"/>
      <c r="W97" s="2"/>
      <c r="X97" s="30"/>
      <c r="Y97" s="84"/>
      <c r="AB97" s="81"/>
      <c r="AC97" s="81"/>
      <c r="AD97" s="62"/>
      <c r="AE97" s="79"/>
      <c r="AF97" s="62"/>
      <c r="AG97" s="62"/>
      <c r="AH97" s="142"/>
      <c r="AI97" s="143"/>
      <c r="AJ97" s="134"/>
      <c r="AK97" s="138"/>
      <c r="AL97" s="138"/>
      <c r="AM97" s="138"/>
      <c r="AN97" s="144"/>
      <c r="AO97" s="145"/>
    </row>
    <row r="98" spans="3:41" x14ac:dyDescent="0.2">
      <c r="C98" s="30"/>
      <c r="D98" s="70"/>
      <c r="E98" s="63"/>
      <c r="F98" s="65"/>
      <c r="G98" s="44"/>
      <c r="H98" s="105"/>
      <c r="I98" s="62"/>
      <c r="J98" s="62"/>
      <c r="K98" s="74"/>
      <c r="L98" s="75"/>
      <c r="M98" s="62"/>
      <c r="N98" s="2"/>
      <c r="O98" s="2"/>
      <c r="P98" s="3"/>
      <c r="Q98" s="3"/>
      <c r="R98" s="62"/>
      <c r="S98" s="241"/>
      <c r="T98" s="241"/>
      <c r="U98" s="243"/>
      <c r="V98" s="2"/>
      <c r="W98" s="2"/>
      <c r="X98" s="30"/>
      <c r="Y98" s="84"/>
      <c r="AB98" s="81"/>
      <c r="AC98" s="81"/>
      <c r="AD98" s="62"/>
      <c r="AE98" s="79"/>
      <c r="AF98" s="62"/>
      <c r="AG98" s="62"/>
      <c r="AH98" s="142"/>
      <c r="AI98" s="143"/>
      <c r="AJ98" s="134"/>
      <c r="AK98" s="134"/>
      <c r="AL98" s="139"/>
      <c r="AM98" s="139"/>
      <c r="AN98" s="140"/>
      <c r="AO98" s="141"/>
    </row>
    <row r="99" spans="3:41" x14ac:dyDescent="0.2">
      <c r="C99" s="30"/>
      <c r="D99" s="70"/>
      <c r="E99" s="63"/>
      <c r="F99" s="121"/>
      <c r="G99" s="60"/>
      <c r="H99" s="105"/>
      <c r="I99" s="62"/>
      <c r="J99" s="62"/>
      <c r="K99" s="74"/>
      <c r="L99" s="75"/>
      <c r="M99" s="62"/>
      <c r="N99" s="2"/>
      <c r="O99" s="2"/>
      <c r="P99" s="3"/>
      <c r="Q99" s="3"/>
      <c r="R99" s="62"/>
      <c r="S99" s="241"/>
      <c r="T99" s="241"/>
      <c r="U99" s="243"/>
      <c r="V99" s="2"/>
      <c r="W99" s="2"/>
      <c r="X99" s="30"/>
      <c r="Y99" s="84"/>
      <c r="AB99" s="81"/>
      <c r="AC99" s="81"/>
      <c r="AD99" s="62"/>
      <c r="AE99" s="79"/>
      <c r="AF99" s="62"/>
      <c r="AG99" s="62"/>
      <c r="AH99" s="142"/>
      <c r="AI99" s="143"/>
      <c r="AJ99" s="134"/>
      <c r="AK99" s="134"/>
      <c r="AL99" s="138"/>
      <c r="AM99" s="138"/>
      <c r="AN99" s="140"/>
      <c r="AO99" s="141"/>
    </row>
    <row r="100" spans="3:41" x14ac:dyDescent="0.2">
      <c r="C100" s="30"/>
      <c r="D100" s="70"/>
      <c r="E100" s="63"/>
      <c r="F100" s="65"/>
      <c r="G100" s="44"/>
      <c r="H100" s="105"/>
      <c r="I100" s="62"/>
      <c r="J100" s="62"/>
      <c r="K100" s="74"/>
      <c r="L100" s="75"/>
      <c r="M100" s="62"/>
      <c r="N100" s="2"/>
      <c r="O100" s="2"/>
      <c r="P100" s="3"/>
      <c r="Q100" s="3"/>
      <c r="R100" s="62"/>
      <c r="S100" s="241"/>
      <c r="T100" s="241"/>
      <c r="U100" s="243"/>
      <c r="V100" s="2"/>
      <c r="W100" s="2"/>
      <c r="X100" s="30"/>
      <c r="Y100" s="84"/>
      <c r="AB100" s="81"/>
      <c r="AC100" s="81"/>
      <c r="AD100" s="62"/>
      <c r="AE100" s="79"/>
      <c r="AF100" s="62"/>
      <c r="AG100" s="62"/>
      <c r="AH100" s="142"/>
      <c r="AI100" s="143"/>
      <c r="AJ100" s="134"/>
      <c r="AK100" s="134"/>
      <c r="AL100" s="138"/>
      <c r="AM100" s="138"/>
      <c r="AN100" s="140"/>
      <c r="AO100" s="141"/>
    </row>
    <row r="101" spans="3:41" x14ac:dyDescent="0.2">
      <c r="C101" s="30"/>
      <c r="D101" s="70"/>
      <c r="E101" s="63"/>
      <c r="F101" s="65"/>
      <c r="G101" s="44"/>
      <c r="H101" s="105"/>
      <c r="I101" s="62"/>
      <c r="J101" s="62"/>
      <c r="K101" s="74"/>
      <c r="L101" s="75"/>
      <c r="M101" s="88"/>
      <c r="N101" s="53"/>
      <c r="O101" s="2"/>
      <c r="P101" s="3"/>
      <c r="Q101" s="3"/>
      <c r="R101" s="62"/>
      <c r="S101" s="241"/>
      <c r="T101" s="241"/>
      <c r="U101" s="243"/>
      <c r="V101" s="2"/>
      <c r="W101" s="2"/>
      <c r="X101" s="30"/>
      <c r="Y101" s="84"/>
      <c r="AB101" s="81"/>
      <c r="AC101" s="81"/>
      <c r="AD101" s="62"/>
      <c r="AE101" s="79"/>
      <c r="AF101" s="62"/>
      <c r="AG101" s="62"/>
      <c r="AH101" s="142"/>
      <c r="AI101" s="143"/>
      <c r="AJ101" s="134"/>
      <c r="AK101" s="134"/>
      <c r="AL101" s="138"/>
      <c r="AM101" s="138"/>
      <c r="AN101" s="140"/>
      <c r="AO101" s="141"/>
    </row>
    <row r="102" spans="3:41" x14ac:dyDescent="0.2">
      <c r="C102" s="30"/>
      <c r="D102" s="70"/>
      <c r="E102" s="63"/>
      <c r="F102" s="65"/>
      <c r="G102" s="44"/>
      <c r="I102" s="62"/>
      <c r="J102" s="62"/>
      <c r="K102" s="74"/>
      <c r="L102" s="75"/>
      <c r="M102" s="244"/>
      <c r="N102" s="88"/>
      <c r="O102" s="2"/>
      <c r="P102" s="3"/>
      <c r="Q102" s="3"/>
      <c r="R102" s="62"/>
      <c r="S102" s="241"/>
      <c r="T102" s="241"/>
      <c r="U102" s="243"/>
      <c r="V102" s="2"/>
      <c r="W102" s="2"/>
      <c r="X102" s="30"/>
      <c r="Y102" s="84"/>
      <c r="AB102" s="81"/>
      <c r="AC102" s="81"/>
      <c r="AD102" s="62"/>
      <c r="AE102" s="79"/>
      <c r="AF102" s="62"/>
      <c r="AG102" s="62"/>
      <c r="AH102" s="142"/>
      <c r="AI102" s="143"/>
      <c r="AJ102" s="134"/>
      <c r="AK102" s="134"/>
      <c r="AL102" s="138"/>
      <c r="AM102" s="138"/>
      <c r="AN102" s="140"/>
      <c r="AO102" s="141"/>
    </row>
    <row r="103" spans="3:41" x14ac:dyDescent="0.2">
      <c r="C103" s="30"/>
      <c r="D103" s="70"/>
      <c r="E103" s="63"/>
      <c r="F103" s="65"/>
      <c r="G103" s="105"/>
      <c r="I103" s="62"/>
      <c r="J103" s="62"/>
      <c r="K103" s="74"/>
      <c r="L103" s="75"/>
      <c r="M103" s="62"/>
      <c r="N103" s="88"/>
      <c r="O103" s="2"/>
      <c r="P103" s="3"/>
      <c r="Q103" s="3"/>
      <c r="R103" s="62"/>
      <c r="S103" s="241"/>
      <c r="T103" s="241"/>
      <c r="U103" s="243"/>
      <c r="V103" s="2"/>
      <c r="W103" s="2"/>
      <c r="X103" s="30"/>
      <c r="Y103" s="84"/>
      <c r="AB103" s="81"/>
      <c r="AC103" s="81"/>
      <c r="AD103" s="62"/>
      <c r="AE103" s="79"/>
      <c r="AF103" s="62"/>
      <c r="AG103" s="62"/>
      <c r="AH103" s="142"/>
      <c r="AI103" s="143"/>
      <c r="AJ103" s="134"/>
      <c r="AK103" s="134"/>
      <c r="AL103" s="138"/>
      <c r="AM103" s="138"/>
      <c r="AN103" s="140"/>
      <c r="AO103" s="141"/>
    </row>
    <row r="104" spans="3:41" x14ac:dyDescent="0.2">
      <c r="C104" s="30"/>
      <c r="D104" s="70"/>
      <c r="E104" s="63"/>
      <c r="F104" s="65"/>
      <c r="G104" s="44"/>
      <c r="H104" s="105"/>
      <c r="I104" s="62"/>
      <c r="J104" s="62"/>
      <c r="K104" s="74"/>
      <c r="L104" s="75"/>
      <c r="M104" s="244"/>
      <c r="N104" s="88"/>
      <c r="O104" s="2"/>
      <c r="P104" s="3"/>
      <c r="Q104" s="3"/>
      <c r="R104" s="62"/>
      <c r="S104" s="241"/>
      <c r="T104" s="241"/>
      <c r="U104" s="243"/>
      <c r="V104" s="2"/>
      <c r="W104" s="2"/>
      <c r="X104" s="30"/>
      <c r="Y104" s="84"/>
      <c r="AB104" s="81"/>
      <c r="AC104" s="81"/>
      <c r="AD104" s="62"/>
      <c r="AE104" s="79"/>
      <c r="AF104" s="62"/>
      <c r="AG104" s="62"/>
      <c r="AH104" s="142"/>
      <c r="AI104" s="143"/>
      <c r="AJ104" s="134"/>
      <c r="AK104" s="134"/>
      <c r="AL104" s="138"/>
      <c r="AM104" s="138"/>
      <c r="AN104" s="140"/>
      <c r="AO104" s="141"/>
    </row>
    <row r="105" spans="3:41" x14ac:dyDescent="0.2">
      <c r="C105" s="30"/>
      <c r="D105" s="70"/>
      <c r="E105" s="63"/>
      <c r="F105" s="65"/>
      <c r="G105" s="44"/>
      <c r="H105" s="105"/>
      <c r="I105" s="62"/>
      <c r="J105" s="62"/>
      <c r="K105" s="74"/>
      <c r="L105" s="75"/>
      <c r="M105" s="62"/>
      <c r="N105" s="88"/>
      <c r="O105" s="2"/>
      <c r="P105" s="3"/>
      <c r="Q105" s="3"/>
      <c r="R105" s="62"/>
      <c r="S105" s="241"/>
      <c r="T105" s="241"/>
      <c r="U105" s="243"/>
      <c r="V105" s="2"/>
      <c r="W105" s="2"/>
      <c r="X105" s="30"/>
      <c r="Y105" s="84"/>
      <c r="AB105" s="81"/>
      <c r="AC105" s="81"/>
      <c r="AD105" s="62"/>
      <c r="AE105" s="79"/>
      <c r="AF105" s="62"/>
      <c r="AG105" s="62"/>
      <c r="AH105" s="142"/>
      <c r="AI105" s="143"/>
      <c r="AJ105" s="134"/>
      <c r="AK105" s="134"/>
      <c r="AL105" s="139"/>
      <c r="AM105" s="138"/>
      <c r="AN105" s="140"/>
      <c r="AO105" s="141"/>
    </row>
    <row r="106" spans="3:41" x14ac:dyDescent="0.2">
      <c r="C106" s="30"/>
      <c r="D106" s="70"/>
      <c r="E106" s="63"/>
      <c r="F106" s="65"/>
      <c r="G106" s="44"/>
      <c r="H106" s="105"/>
      <c r="I106" s="62"/>
      <c r="J106" s="62"/>
      <c r="K106" s="74"/>
      <c r="L106" s="75"/>
      <c r="M106" s="244"/>
      <c r="N106" s="88"/>
      <c r="O106" s="2"/>
      <c r="P106" s="3"/>
      <c r="Q106" s="3"/>
      <c r="R106" s="62"/>
      <c r="S106" s="241"/>
      <c r="T106" s="241"/>
      <c r="U106" s="243"/>
      <c r="V106" s="2"/>
      <c r="W106" s="2"/>
      <c r="X106" s="30"/>
      <c r="Y106" s="84"/>
      <c r="AB106" s="81"/>
      <c r="AC106" s="81"/>
      <c r="AD106" s="62"/>
      <c r="AE106" s="79"/>
      <c r="AF106" s="62"/>
      <c r="AG106" s="62"/>
      <c r="AH106" s="142"/>
      <c r="AI106" s="143"/>
      <c r="AJ106" s="134"/>
      <c r="AK106" s="134"/>
      <c r="AL106" s="138"/>
      <c r="AM106" s="138"/>
      <c r="AN106" s="140"/>
      <c r="AO106" s="141"/>
    </row>
    <row r="107" spans="3:41" x14ac:dyDescent="0.2">
      <c r="C107" s="30"/>
      <c r="D107" s="70"/>
      <c r="E107" s="63"/>
      <c r="F107" s="65"/>
      <c r="G107" s="44"/>
      <c r="H107" s="105"/>
      <c r="I107" s="62"/>
      <c r="J107" s="62"/>
      <c r="K107" s="74"/>
      <c r="L107" s="75"/>
      <c r="M107" s="62"/>
      <c r="N107" s="88"/>
      <c r="O107" s="2"/>
      <c r="P107" s="3"/>
      <c r="Q107" s="3"/>
      <c r="R107" s="62"/>
      <c r="S107" s="241"/>
      <c r="T107" s="241"/>
      <c r="U107" s="243"/>
      <c r="V107" s="2"/>
      <c r="W107" s="2"/>
      <c r="X107" s="30"/>
      <c r="Y107" s="84"/>
      <c r="AB107" s="81"/>
      <c r="AC107" s="81"/>
      <c r="AD107" s="62"/>
      <c r="AE107" s="79"/>
      <c r="AF107" s="62"/>
      <c r="AG107" s="62"/>
      <c r="AH107" s="142"/>
      <c r="AI107" s="143"/>
      <c r="AJ107" s="134"/>
      <c r="AK107" s="134"/>
      <c r="AL107" s="138"/>
      <c r="AM107" s="138"/>
      <c r="AN107" s="140"/>
      <c r="AO107" s="141"/>
    </row>
    <row r="108" spans="3:41" x14ac:dyDescent="0.2">
      <c r="C108" s="30"/>
      <c r="D108" s="70"/>
      <c r="E108" s="63"/>
      <c r="F108" s="65"/>
      <c r="G108" s="44"/>
      <c r="H108" s="105"/>
      <c r="I108" s="62"/>
      <c r="J108" s="62"/>
      <c r="K108" s="74"/>
      <c r="L108" s="75"/>
      <c r="M108" s="245"/>
      <c r="N108" s="88"/>
      <c r="O108" s="2"/>
      <c r="P108" s="3"/>
      <c r="Q108" s="3"/>
      <c r="R108" s="62"/>
      <c r="S108" s="241"/>
      <c r="T108" s="241"/>
      <c r="U108" s="243"/>
      <c r="V108" s="2"/>
      <c r="W108" s="2"/>
      <c r="X108" s="30"/>
      <c r="Y108" s="84"/>
      <c r="AB108" s="81"/>
      <c r="AC108" s="81"/>
      <c r="AD108" s="62"/>
      <c r="AE108" s="79"/>
      <c r="AF108" s="62"/>
      <c r="AG108" s="62"/>
      <c r="AH108" s="142"/>
      <c r="AI108" s="143"/>
      <c r="AJ108" s="134"/>
      <c r="AK108" s="134"/>
      <c r="AL108" s="138"/>
      <c r="AM108" s="138"/>
      <c r="AN108" s="140"/>
      <c r="AO108" s="141"/>
    </row>
    <row r="109" spans="3:41" x14ac:dyDescent="0.2">
      <c r="C109" s="30"/>
      <c r="D109" s="70"/>
      <c r="E109" s="63"/>
      <c r="F109" s="65"/>
      <c r="G109" s="44"/>
      <c r="H109" s="105"/>
      <c r="I109" s="62"/>
      <c r="J109" s="62"/>
      <c r="K109" s="74"/>
      <c r="L109" s="75"/>
      <c r="M109" s="62"/>
      <c r="N109" s="244"/>
      <c r="O109" s="2"/>
      <c r="P109" s="3"/>
      <c r="Q109" s="3"/>
      <c r="R109" s="62"/>
      <c r="S109" s="241"/>
      <c r="T109" s="241"/>
      <c r="U109" s="243"/>
      <c r="V109" s="2"/>
      <c r="W109" s="2"/>
      <c r="X109" s="30"/>
      <c r="Y109" s="84"/>
      <c r="AB109" s="81"/>
      <c r="AC109" s="81"/>
      <c r="AD109" s="62"/>
      <c r="AE109" s="79"/>
      <c r="AF109" s="62"/>
      <c r="AG109" s="62"/>
      <c r="AH109" s="142"/>
      <c r="AI109" s="143"/>
      <c r="AJ109" s="134"/>
      <c r="AK109" s="134"/>
      <c r="AL109" s="138"/>
      <c r="AM109" s="138"/>
      <c r="AN109" s="140"/>
      <c r="AO109" s="141"/>
    </row>
    <row r="110" spans="3:41" x14ac:dyDescent="0.2">
      <c r="C110" s="30"/>
      <c r="D110" s="70"/>
      <c r="E110" s="63"/>
      <c r="F110" s="65"/>
      <c r="G110" s="44"/>
      <c r="H110" s="105"/>
      <c r="I110" s="62"/>
      <c r="J110" s="62"/>
      <c r="K110" s="74"/>
      <c r="L110" s="75"/>
      <c r="M110" s="62"/>
      <c r="N110" s="2"/>
      <c r="O110" s="2"/>
      <c r="P110" s="3"/>
      <c r="Q110" s="3"/>
      <c r="R110" s="62"/>
      <c r="S110" s="241"/>
      <c r="T110" s="241"/>
      <c r="U110" s="243"/>
      <c r="V110" s="2"/>
      <c r="W110" s="2"/>
      <c r="X110" s="30"/>
      <c r="Y110" s="84"/>
      <c r="AB110" s="81"/>
      <c r="AC110" s="81"/>
      <c r="AD110" s="62"/>
      <c r="AE110" s="79"/>
      <c r="AF110" s="62"/>
      <c r="AG110" s="62"/>
      <c r="AH110" s="142"/>
      <c r="AI110" s="143"/>
      <c r="AJ110" s="134"/>
      <c r="AK110" s="134"/>
      <c r="AL110" s="138"/>
      <c r="AM110" s="139"/>
      <c r="AN110" s="140"/>
      <c r="AO110" s="141"/>
    </row>
    <row r="111" spans="3:41" x14ac:dyDescent="0.2">
      <c r="C111" s="30"/>
      <c r="D111" s="70"/>
      <c r="E111" s="63"/>
      <c r="F111" s="121"/>
      <c r="G111" s="60"/>
      <c r="H111" s="105"/>
      <c r="I111" s="62"/>
      <c r="J111" s="62"/>
      <c r="K111" s="74"/>
      <c r="L111" s="75"/>
      <c r="M111" s="62"/>
      <c r="N111" s="2"/>
      <c r="O111" s="2"/>
      <c r="P111" s="3"/>
      <c r="Q111" s="3"/>
      <c r="R111" s="62"/>
      <c r="S111" s="241"/>
      <c r="T111" s="241"/>
      <c r="U111" s="243"/>
      <c r="V111" s="2"/>
      <c r="W111" s="2"/>
      <c r="X111" s="30"/>
      <c r="Y111" s="84"/>
      <c r="AB111" s="81"/>
      <c r="AC111" s="81"/>
      <c r="AD111" s="62"/>
      <c r="AE111" s="79"/>
      <c r="AF111" s="62"/>
      <c r="AG111" s="62"/>
      <c r="AH111" s="142"/>
      <c r="AI111" s="143"/>
      <c r="AJ111" s="134"/>
      <c r="AK111" s="134"/>
      <c r="AL111" s="138"/>
      <c r="AM111" s="138"/>
      <c r="AN111" s="140"/>
      <c r="AO111" s="141"/>
    </row>
    <row r="112" spans="3:41" x14ac:dyDescent="0.2">
      <c r="C112" s="30"/>
      <c r="D112" s="70"/>
      <c r="E112" s="63"/>
      <c r="F112" s="65"/>
      <c r="G112" s="44"/>
      <c r="H112" s="105"/>
      <c r="I112" s="62"/>
      <c r="J112" s="62"/>
      <c r="K112" s="74"/>
      <c r="L112" s="75"/>
      <c r="M112" s="62"/>
      <c r="N112" s="2"/>
      <c r="O112" s="2"/>
      <c r="P112" s="3"/>
      <c r="Q112" s="3"/>
      <c r="R112" s="62"/>
      <c r="S112" s="241"/>
      <c r="T112" s="241"/>
      <c r="U112" s="243"/>
      <c r="V112" s="2"/>
      <c r="W112" s="2"/>
      <c r="X112" s="30"/>
      <c r="Y112" s="84"/>
      <c r="AB112" s="81"/>
      <c r="AC112" s="81"/>
      <c r="AD112" s="62"/>
      <c r="AE112" s="79"/>
      <c r="AF112" s="62"/>
      <c r="AG112" s="62"/>
      <c r="AH112" s="142"/>
      <c r="AI112" s="143"/>
      <c r="AJ112" s="134"/>
      <c r="AK112" s="134"/>
      <c r="AL112" s="139"/>
      <c r="AM112" s="138"/>
      <c r="AN112" s="140"/>
      <c r="AO112" s="141"/>
    </row>
    <row r="113" spans="3:41" x14ac:dyDescent="0.2">
      <c r="C113" s="30"/>
      <c r="D113" s="70"/>
      <c r="E113" s="63"/>
      <c r="F113" s="65"/>
      <c r="G113" s="44"/>
      <c r="H113" s="105"/>
      <c r="I113" s="62"/>
      <c r="J113" s="62"/>
      <c r="K113" s="74"/>
      <c r="L113" s="75"/>
      <c r="M113" s="62"/>
      <c r="N113" s="2"/>
      <c r="O113" s="2"/>
      <c r="P113" s="3"/>
      <c r="Q113" s="3"/>
      <c r="R113" s="62"/>
      <c r="S113" s="241"/>
      <c r="T113" s="241"/>
      <c r="U113" s="243"/>
      <c r="V113" s="2"/>
      <c r="W113" s="2"/>
      <c r="X113" s="30"/>
      <c r="Y113" s="84"/>
      <c r="AB113" s="81"/>
      <c r="AC113" s="81"/>
      <c r="AD113" s="62"/>
      <c r="AE113" s="79"/>
      <c r="AF113" s="62"/>
      <c r="AG113" s="62"/>
      <c r="AH113" s="142"/>
      <c r="AI113" s="143"/>
      <c r="AJ113" s="134"/>
      <c r="AK113" s="134"/>
      <c r="AL113" s="138"/>
      <c r="AM113" s="138"/>
      <c r="AN113" s="140"/>
      <c r="AO113" s="141"/>
    </row>
    <row r="114" spans="3:41" x14ac:dyDescent="0.2">
      <c r="C114" s="30"/>
      <c r="D114" s="70"/>
      <c r="E114" s="63"/>
      <c r="F114" s="65"/>
      <c r="G114" s="44"/>
      <c r="H114" s="105"/>
      <c r="I114" s="62"/>
      <c r="J114" s="62"/>
      <c r="K114" s="74"/>
      <c r="L114" s="75"/>
      <c r="M114" s="62"/>
      <c r="N114" s="2"/>
      <c r="O114" s="2"/>
      <c r="P114" s="3"/>
      <c r="Q114" s="3"/>
      <c r="R114" s="62"/>
      <c r="S114" s="241"/>
      <c r="T114" s="241"/>
      <c r="U114" s="243"/>
      <c r="V114" s="2"/>
      <c r="W114" s="2"/>
      <c r="X114" s="30"/>
      <c r="Y114" s="84"/>
      <c r="AB114" s="81"/>
      <c r="AC114" s="81"/>
      <c r="AD114" s="62"/>
      <c r="AE114" s="79"/>
      <c r="AF114" s="62"/>
      <c r="AG114" s="62"/>
      <c r="AH114" s="142"/>
      <c r="AI114" s="143"/>
      <c r="AJ114" s="134"/>
      <c r="AK114" s="134"/>
      <c r="AL114" s="138"/>
      <c r="AM114" s="138"/>
      <c r="AN114" s="140"/>
      <c r="AO114" s="141"/>
    </row>
    <row r="115" spans="3:41" x14ac:dyDescent="0.2">
      <c r="C115" s="30"/>
      <c r="D115" s="70"/>
      <c r="E115" s="63"/>
      <c r="F115" s="65"/>
      <c r="G115" s="44"/>
      <c r="H115" s="105"/>
      <c r="I115" s="62"/>
      <c r="J115" s="62"/>
      <c r="K115" s="74"/>
      <c r="L115" s="75"/>
      <c r="M115" s="62"/>
      <c r="N115" s="2"/>
      <c r="O115" s="2"/>
      <c r="P115" s="3"/>
      <c r="Q115" s="3"/>
      <c r="R115" s="62"/>
      <c r="S115" s="241"/>
      <c r="T115" s="241"/>
      <c r="U115" s="243"/>
      <c r="V115" s="2"/>
      <c r="W115" s="2"/>
      <c r="X115" s="30"/>
      <c r="Y115" s="84"/>
      <c r="AB115" s="81"/>
      <c r="AC115" s="81"/>
      <c r="AD115" s="62"/>
      <c r="AE115" s="79"/>
      <c r="AF115" s="62"/>
      <c r="AG115" s="62"/>
      <c r="AH115" s="142"/>
      <c r="AI115" s="143"/>
      <c r="AJ115" s="134"/>
      <c r="AK115" s="134"/>
      <c r="AL115" s="138"/>
      <c r="AM115" s="138"/>
      <c r="AN115" s="140"/>
      <c r="AO115" s="141"/>
    </row>
    <row r="116" spans="3:41" x14ac:dyDescent="0.2">
      <c r="C116" s="30"/>
      <c r="D116" s="70"/>
      <c r="E116" s="63"/>
      <c r="F116" s="65"/>
      <c r="G116" s="44"/>
      <c r="H116" s="105"/>
      <c r="I116" s="62"/>
      <c r="J116" s="62"/>
      <c r="K116" s="74"/>
      <c r="L116" s="75"/>
      <c r="M116" s="62"/>
      <c r="N116" s="2"/>
      <c r="O116" s="2"/>
      <c r="P116" s="3"/>
      <c r="Q116" s="3"/>
      <c r="R116" s="62"/>
      <c r="S116" s="62"/>
      <c r="T116" s="2"/>
      <c r="U116" s="2"/>
      <c r="V116" s="2"/>
      <c r="W116" s="2"/>
      <c r="X116" s="30"/>
      <c r="Y116" s="84"/>
      <c r="AB116" s="81"/>
      <c r="AC116" s="81"/>
      <c r="AD116" s="62"/>
      <c r="AE116" s="79"/>
      <c r="AF116" s="62"/>
      <c r="AG116" s="62"/>
      <c r="AH116" s="142"/>
      <c r="AI116" s="138"/>
      <c r="AJ116" s="134"/>
      <c r="AK116" s="134"/>
      <c r="AL116" s="138"/>
      <c r="AM116" s="138"/>
      <c r="AN116" s="140"/>
      <c r="AO116" s="141"/>
    </row>
    <row r="117" spans="3:41" x14ac:dyDescent="0.2">
      <c r="C117" s="30"/>
      <c r="D117" s="70"/>
      <c r="E117" s="63"/>
      <c r="F117" s="65"/>
      <c r="G117" s="44"/>
      <c r="H117" s="105"/>
      <c r="I117" s="62"/>
      <c r="J117" s="62"/>
      <c r="K117" s="74"/>
      <c r="L117" s="75"/>
      <c r="M117" s="62"/>
      <c r="N117" s="2"/>
      <c r="O117" s="2"/>
      <c r="P117" s="3"/>
      <c r="Q117" s="3"/>
      <c r="R117" s="62"/>
      <c r="S117" s="62"/>
      <c r="T117" s="2"/>
      <c r="U117" s="2"/>
      <c r="V117" s="2"/>
      <c r="W117" s="2"/>
      <c r="X117" s="30"/>
      <c r="Y117" s="84"/>
      <c r="AB117" s="81"/>
      <c r="AC117" s="81"/>
      <c r="AD117" s="62"/>
      <c r="AE117" s="79"/>
      <c r="AF117" s="62"/>
      <c r="AG117" s="62"/>
      <c r="AH117" s="142"/>
      <c r="AI117" s="138"/>
      <c r="AJ117" s="134"/>
      <c r="AK117" s="134"/>
      <c r="AL117" s="138"/>
      <c r="AM117" s="138"/>
      <c r="AN117" s="140"/>
      <c r="AO117" s="141"/>
    </row>
    <row r="118" spans="3:41" x14ac:dyDescent="0.2">
      <c r="C118" s="30"/>
      <c r="D118" s="70"/>
      <c r="E118" s="63"/>
      <c r="F118" s="65"/>
      <c r="G118" s="44"/>
      <c r="H118" s="105"/>
      <c r="I118" s="62"/>
      <c r="J118" s="62"/>
      <c r="K118" s="74"/>
      <c r="L118" s="75"/>
      <c r="M118" s="242"/>
      <c r="N118" s="2"/>
      <c r="O118" s="2"/>
      <c r="P118" s="3"/>
      <c r="Q118" s="3"/>
      <c r="R118" s="62"/>
      <c r="S118" s="62"/>
      <c r="T118" s="2"/>
      <c r="U118" s="2"/>
      <c r="V118" s="2"/>
      <c r="W118" s="2"/>
      <c r="X118" s="30"/>
      <c r="Y118" s="84"/>
      <c r="AB118" s="81"/>
      <c r="AC118" s="81"/>
      <c r="AD118" s="62"/>
      <c r="AE118" s="79"/>
      <c r="AF118" s="62"/>
      <c r="AG118" s="62"/>
      <c r="AH118" s="142"/>
      <c r="AI118" s="138"/>
      <c r="AJ118" s="134"/>
      <c r="AK118" s="134"/>
      <c r="AL118" s="138"/>
      <c r="AM118" s="138"/>
      <c r="AN118" s="140"/>
      <c r="AO118" s="141"/>
    </row>
    <row r="119" spans="3:41" x14ac:dyDescent="0.2">
      <c r="C119" s="30"/>
      <c r="D119" s="70"/>
      <c r="E119" s="63"/>
      <c r="F119" s="65"/>
      <c r="G119" s="68"/>
      <c r="H119" s="105"/>
      <c r="I119" s="62"/>
      <c r="J119" s="62"/>
      <c r="K119" s="74"/>
      <c r="L119" s="75"/>
      <c r="N119" s="2"/>
      <c r="O119" s="2"/>
      <c r="P119" s="3"/>
      <c r="Q119" s="3"/>
      <c r="R119" s="62"/>
      <c r="S119" s="62"/>
      <c r="T119" s="2"/>
      <c r="U119" s="2"/>
      <c r="V119" s="2"/>
      <c r="W119" s="2"/>
      <c r="X119" s="30"/>
      <c r="Y119" s="84"/>
      <c r="AB119" s="81"/>
      <c r="AC119" s="81"/>
      <c r="AD119" s="62"/>
      <c r="AE119" s="79"/>
      <c r="AF119" s="62"/>
      <c r="AG119" s="62"/>
      <c r="AH119" s="142"/>
      <c r="AI119" s="138"/>
      <c r="AJ119" s="134"/>
      <c r="AK119" s="134"/>
      <c r="AL119" s="139"/>
      <c r="AM119" s="138"/>
      <c r="AN119" s="140"/>
      <c r="AO119" s="141"/>
    </row>
    <row r="120" spans="3:41" x14ac:dyDescent="0.2">
      <c r="C120" s="30"/>
      <c r="D120" s="70"/>
      <c r="E120" s="63"/>
      <c r="F120" s="65"/>
      <c r="G120" s="44"/>
      <c r="H120" s="105"/>
      <c r="I120" s="62"/>
      <c r="J120" s="62"/>
      <c r="K120" s="74"/>
      <c r="L120" s="75"/>
      <c r="M120" s="62"/>
      <c r="N120" s="2"/>
      <c r="O120" s="2"/>
      <c r="P120" s="3"/>
      <c r="Q120" s="3"/>
      <c r="R120" s="62"/>
      <c r="S120" s="62"/>
      <c r="T120" s="2"/>
      <c r="U120" s="2"/>
      <c r="V120" s="2"/>
      <c r="W120" s="2"/>
      <c r="X120" s="30"/>
      <c r="Y120" s="84"/>
      <c r="AB120" s="81"/>
      <c r="AC120" s="81"/>
      <c r="AD120" s="62"/>
      <c r="AE120" s="79"/>
      <c r="AF120" s="62"/>
      <c r="AG120" s="62"/>
      <c r="AH120" s="142"/>
      <c r="AI120" s="138"/>
      <c r="AJ120" s="134"/>
      <c r="AK120" s="134"/>
      <c r="AL120" s="138"/>
      <c r="AM120" s="138"/>
      <c r="AN120" s="140"/>
      <c r="AO120" s="141"/>
    </row>
    <row r="121" spans="3:41" x14ac:dyDescent="0.2">
      <c r="C121" s="30"/>
      <c r="D121" s="70"/>
      <c r="E121" s="63"/>
      <c r="F121" s="65"/>
      <c r="G121" s="44"/>
      <c r="H121" s="105"/>
      <c r="I121" s="62"/>
      <c r="J121" s="62"/>
      <c r="K121" s="74"/>
      <c r="L121" s="75"/>
      <c r="M121" s="62"/>
      <c r="N121" s="62"/>
      <c r="O121" s="2"/>
      <c r="P121" s="3"/>
      <c r="Q121" s="3"/>
      <c r="R121" s="62"/>
      <c r="S121" s="62"/>
      <c r="T121" s="2"/>
      <c r="U121" s="2"/>
      <c r="V121" s="2"/>
      <c r="W121" s="2"/>
      <c r="X121" s="30"/>
      <c r="Y121" s="84"/>
      <c r="AB121" s="81"/>
      <c r="AC121" s="81"/>
      <c r="AD121" s="62"/>
      <c r="AE121" s="79"/>
      <c r="AF121" s="62"/>
      <c r="AG121" s="62"/>
      <c r="AH121" s="142"/>
      <c r="AI121" s="138"/>
      <c r="AJ121" s="134"/>
      <c r="AK121" s="134"/>
      <c r="AL121" s="138"/>
      <c r="AM121" s="138"/>
      <c r="AN121" s="140"/>
      <c r="AO121" s="141"/>
    </row>
    <row r="122" spans="3:41" x14ac:dyDescent="0.2">
      <c r="C122" s="30"/>
      <c r="D122" s="70"/>
      <c r="E122" s="63"/>
      <c r="F122" s="65"/>
      <c r="G122" s="44"/>
      <c r="H122" s="105"/>
      <c r="I122" s="62"/>
      <c r="J122" s="62"/>
      <c r="K122" s="74"/>
      <c r="L122" s="75"/>
      <c r="M122" s="62"/>
      <c r="N122" s="2"/>
      <c r="O122" s="2"/>
      <c r="P122" s="3"/>
      <c r="Q122" s="3"/>
      <c r="R122" s="62"/>
      <c r="S122" s="62"/>
      <c r="T122" s="2"/>
      <c r="U122" s="2"/>
      <c r="V122" s="2"/>
      <c r="W122" s="2"/>
      <c r="X122" s="30"/>
      <c r="Y122" s="84"/>
      <c r="AB122" s="81"/>
      <c r="AC122" s="81"/>
      <c r="AD122" s="62"/>
      <c r="AE122" s="79"/>
      <c r="AF122" s="62"/>
      <c r="AG122" s="62"/>
      <c r="AH122" s="142"/>
      <c r="AI122" s="138"/>
      <c r="AJ122" s="134"/>
      <c r="AK122" s="134"/>
      <c r="AL122" s="138"/>
      <c r="AM122" s="139"/>
      <c r="AN122" s="140"/>
      <c r="AO122" s="141"/>
    </row>
    <row r="123" spans="3:41" x14ac:dyDescent="0.2">
      <c r="C123" s="30"/>
      <c r="D123" s="70"/>
      <c r="E123" s="63"/>
      <c r="F123" s="121"/>
      <c r="G123" s="60"/>
      <c r="H123" s="105"/>
      <c r="I123" s="62"/>
      <c r="J123" s="62"/>
      <c r="K123" s="74"/>
      <c r="L123" s="75"/>
      <c r="M123" s="62"/>
      <c r="N123" s="2"/>
      <c r="O123" s="2"/>
      <c r="P123" s="3"/>
      <c r="Q123" s="3"/>
      <c r="R123" s="62"/>
      <c r="S123" s="62"/>
      <c r="T123" s="2"/>
      <c r="U123" s="2"/>
      <c r="V123" s="2"/>
      <c r="W123" s="2"/>
      <c r="X123" s="30"/>
      <c r="Y123" s="84"/>
      <c r="AB123" s="81"/>
      <c r="AC123" s="81"/>
      <c r="AD123" s="62"/>
      <c r="AE123" s="79"/>
      <c r="AF123" s="62"/>
      <c r="AG123" s="62"/>
      <c r="AH123" s="142"/>
      <c r="AI123" s="138"/>
      <c r="AJ123" s="134"/>
      <c r="AK123" s="134"/>
      <c r="AL123" s="138"/>
      <c r="AM123" s="138"/>
      <c r="AN123" s="140"/>
      <c r="AO123" s="141"/>
    </row>
    <row r="124" spans="3:41" x14ac:dyDescent="0.2">
      <c r="C124" s="30"/>
      <c r="D124" s="70"/>
      <c r="E124" s="63"/>
      <c r="F124" s="65"/>
      <c r="G124" s="44"/>
      <c r="H124" s="105"/>
      <c r="I124" s="62"/>
      <c r="J124" s="62"/>
      <c r="K124" s="74"/>
      <c r="L124" s="75"/>
      <c r="M124" s="62"/>
      <c r="N124" s="2"/>
      <c r="O124" s="2"/>
      <c r="P124" s="3"/>
      <c r="Q124" s="3"/>
      <c r="R124" s="62"/>
      <c r="S124" s="62"/>
      <c r="T124" s="2"/>
      <c r="U124" s="2"/>
      <c r="V124" s="2"/>
      <c r="W124" s="2"/>
      <c r="X124" s="30"/>
      <c r="Y124" s="84"/>
      <c r="AB124" s="81"/>
      <c r="AC124" s="81"/>
      <c r="AD124" s="62"/>
      <c r="AE124" s="79"/>
      <c r="AF124" s="62"/>
      <c r="AG124" s="62"/>
      <c r="AH124" s="142"/>
      <c r="AI124" s="134"/>
      <c r="AJ124" s="134"/>
      <c r="AK124" s="134"/>
      <c r="AL124" s="138"/>
      <c r="AM124" s="138"/>
      <c r="AN124" s="140"/>
      <c r="AO124" s="141"/>
    </row>
    <row r="125" spans="3:41" x14ac:dyDescent="0.2">
      <c r="C125" s="30"/>
      <c r="D125" s="70"/>
      <c r="E125" s="63"/>
      <c r="F125" s="65"/>
      <c r="G125" s="44"/>
      <c r="H125" s="105"/>
      <c r="I125" s="62"/>
      <c r="J125" s="62"/>
      <c r="K125" s="74"/>
      <c r="L125" s="75"/>
      <c r="M125" s="62"/>
      <c r="N125" s="2"/>
      <c r="O125" s="2"/>
      <c r="P125" s="3"/>
      <c r="Q125" s="3"/>
      <c r="R125" s="62"/>
      <c r="S125" s="62"/>
      <c r="T125" s="2"/>
      <c r="U125" s="2"/>
      <c r="V125" s="2"/>
      <c r="W125" s="2"/>
      <c r="X125" s="30"/>
      <c r="Y125" s="84"/>
      <c r="AB125" s="81"/>
      <c r="AC125" s="81"/>
      <c r="AD125" s="62"/>
      <c r="AE125" s="79"/>
      <c r="AF125" s="62"/>
      <c r="AG125" s="62"/>
      <c r="AH125" s="142"/>
      <c r="AI125" s="138"/>
      <c r="AJ125" s="134"/>
      <c r="AK125" s="134"/>
      <c r="AL125" s="138"/>
      <c r="AM125" s="138"/>
      <c r="AN125" s="140"/>
      <c r="AO125" s="141"/>
    </row>
    <row r="126" spans="3:41" x14ac:dyDescent="0.2">
      <c r="C126" s="30"/>
      <c r="D126" s="70"/>
      <c r="E126" s="63"/>
      <c r="F126" s="65"/>
      <c r="G126" s="44"/>
      <c r="H126" s="105"/>
      <c r="I126" s="62"/>
      <c r="J126" s="62"/>
      <c r="K126" s="74"/>
      <c r="L126" s="75"/>
      <c r="M126" s="62"/>
      <c r="N126" s="2"/>
      <c r="O126" s="2"/>
      <c r="P126" s="3"/>
      <c r="Q126" s="3"/>
      <c r="R126" s="62"/>
      <c r="S126" s="62"/>
      <c r="T126" s="2"/>
      <c r="U126" s="2"/>
      <c r="V126" s="2"/>
      <c r="W126" s="2"/>
      <c r="X126" s="30"/>
      <c r="Y126" s="84"/>
      <c r="AB126" s="81"/>
      <c r="AC126" s="81"/>
      <c r="AD126" s="62"/>
      <c r="AE126" s="79"/>
      <c r="AF126" s="62"/>
      <c r="AG126" s="62"/>
      <c r="AH126" s="142"/>
      <c r="AI126" s="138"/>
      <c r="AJ126" s="134"/>
      <c r="AK126" s="134"/>
      <c r="AL126" s="139"/>
      <c r="AM126" s="138"/>
      <c r="AN126" s="140"/>
      <c r="AO126" s="141"/>
    </row>
    <row r="127" spans="3:41" x14ac:dyDescent="0.2">
      <c r="C127" s="30"/>
      <c r="D127" s="70"/>
      <c r="E127" s="63"/>
      <c r="F127" s="65"/>
      <c r="G127" s="44"/>
      <c r="H127" s="105"/>
      <c r="I127" s="62"/>
      <c r="J127" s="62"/>
      <c r="K127" s="74"/>
      <c r="L127" s="75"/>
      <c r="M127" s="62"/>
      <c r="N127" s="2"/>
      <c r="O127" s="2"/>
      <c r="P127" s="3"/>
      <c r="Q127" s="3"/>
      <c r="R127" s="62"/>
      <c r="S127" s="62"/>
      <c r="T127" s="2"/>
      <c r="U127" s="2"/>
      <c r="V127" s="2"/>
      <c r="W127" s="2"/>
      <c r="X127" s="30"/>
      <c r="Y127" s="84"/>
      <c r="AB127" s="81"/>
      <c r="AC127" s="81"/>
      <c r="AD127" s="62"/>
      <c r="AE127" s="79"/>
      <c r="AF127" s="62"/>
      <c r="AG127" s="62"/>
      <c r="AH127" s="142"/>
      <c r="AI127" s="138"/>
      <c r="AJ127" s="134"/>
      <c r="AK127" s="134"/>
      <c r="AL127" s="138"/>
      <c r="AM127" s="138"/>
      <c r="AN127" s="140"/>
      <c r="AO127" s="141"/>
    </row>
    <row r="128" spans="3:41" x14ac:dyDescent="0.2">
      <c r="C128" s="30"/>
      <c r="D128" s="70"/>
      <c r="E128" s="63"/>
      <c r="F128" s="65"/>
      <c r="G128" s="44"/>
      <c r="H128" s="105"/>
      <c r="I128" s="62"/>
      <c r="J128" s="62"/>
      <c r="K128" s="74"/>
      <c r="L128" s="75"/>
      <c r="M128" s="62"/>
      <c r="N128" s="2"/>
      <c r="O128" s="2"/>
      <c r="P128" s="3"/>
      <c r="Q128" s="3"/>
      <c r="R128" s="62"/>
      <c r="S128" s="62"/>
      <c r="T128" s="2"/>
      <c r="U128" s="2"/>
      <c r="V128" s="2"/>
      <c r="W128" s="2"/>
      <c r="X128" s="30"/>
      <c r="Y128" s="84"/>
      <c r="AB128" s="81"/>
      <c r="AC128" s="81"/>
      <c r="AD128" s="62"/>
      <c r="AE128" s="79"/>
      <c r="AF128" s="62"/>
      <c r="AG128" s="62"/>
      <c r="AH128" s="142"/>
      <c r="AI128" s="138"/>
      <c r="AJ128" s="134"/>
      <c r="AK128" s="134"/>
      <c r="AL128" s="138"/>
      <c r="AM128" s="138"/>
      <c r="AN128" s="140"/>
      <c r="AO128" s="141"/>
    </row>
    <row r="129" spans="3:41" x14ac:dyDescent="0.2">
      <c r="C129" s="30"/>
      <c r="D129" s="70"/>
      <c r="E129" s="63"/>
      <c r="F129" s="65"/>
      <c r="G129" s="44"/>
      <c r="H129" s="105"/>
      <c r="I129" s="62"/>
      <c r="J129" s="62"/>
      <c r="K129" s="74"/>
      <c r="L129" s="75"/>
      <c r="M129" s="62"/>
      <c r="N129" s="2"/>
      <c r="O129" s="2"/>
      <c r="P129" s="3"/>
      <c r="Q129" s="3"/>
      <c r="R129" s="62"/>
      <c r="S129" s="62"/>
      <c r="T129" s="2"/>
      <c r="U129" s="2"/>
      <c r="V129" s="2"/>
      <c r="W129" s="2"/>
      <c r="X129" s="30"/>
      <c r="Y129" s="84"/>
      <c r="AB129" s="81"/>
      <c r="AC129" s="81"/>
      <c r="AD129" s="62"/>
      <c r="AE129" s="79"/>
      <c r="AF129" s="62"/>
      <c r="AG129" s="62"/>
      <c r="AH129" s="142"/>
      <c r="AI129" s="138"/>
      <c r="AJ129" s="134"/>
      <c r="AK129" s="134"/>
      <c r="AL129" s="138"/>
      <c r="AM129" s="138"/>
      <c r="AN129" s="140"/>
      <c r="AO129" s="141"/>
    </row>
    <row r="130" spans="3:41" x14ac:dyDescent="0.2">
      <c r="C130" s="30"/>
      <c r="D130" s="70"/>
      <c r="E130" s="63"/>
      <c r="F130" s="65"/>
      <c r="G130" s="44"/>
      <c r="H130" s="105"/>
      <c r="I130" s="62"/>
      <c r="J130" s="62"/>
      <c r="K130" s="74"/>
      <c r="L130" s="75"/>
      <c r="M130" s="62"/>
      <c r="N130" s="2"/>
      <c r="O130" s="2"/>
      <c r="P130" s="3"/>
      <c r="Q130" s="3"/>
      <c r="R130" s="62"/>
      <c r="S130" s="62"/>
      <c r="T130" s="2"/>
      <c r="U130" s="2"/>
      <c r="V130" s="2"/>
      <c r="W130" s="2"/>
      <c r="X130" s="30"/>
      <c r="Y130" s="84"/>
      <c r="AB130" s="81"/>
      <c r="AC130" s="81"/>
      <c r="AD130" s="62"/>
      <c r="AE130" s="79"/>
      <c r="AF130" s="62"/>
      <c r="AG130" s="62"/>
      <c r="AH130" s="142"/>
      <c r="AI130" s="138"/>
      <c r="AJ130" s="134"/>
      <c r="AK130" s="134"/>
      <c r="AL130" s="138"/>
      <c r="AM130" s="138"/>
      <c r="AN130" s="140"/>
      <c r="AO130" s="141"/>
    </row>
    <row r="131" spans="3:41" x14ac:dyDescent="0.2">
      <c r="C131" s="30"/>
      <c r="D131" s="70"/>
      <c r="E131" s="63"/>
      <c r="F131" s="65"/>
      <c r="G131" s="44"/>
      <c r="H131" s="105"/>
      <c r="I131" s="62"/>
      <c r="J131" s="62"/>
      <c r="K131" s="74"/>
      <c r="L131" s="75"/>
      <c r="M131" s="62"/>
      <c r="N131" s="2"/>
      <c r="O131" s="2"/>
      <c r="P131" s="3"/>
      <c r="Q131" s="3"/>
      <c r="R131" s="62"/>
      <c r="S131" s="62"/>
      <c r="T131" s="2"/>
      <c r="U131" s="2"/>
      <c r="V131" s="2"/>
      <c r="W131" s="2"/>
      <c r="X131" s="30"/>
      <c r="Y131" s="84"/>
      <c r="AB131" s="81"/>
      <c r="AC131" s="81"/>
      <c r="AD131" s="62"/>
      <c r="AE131" s="79"/>
      <c r="AF131" s="62"/>
      <c r="AG131" s="62"/>
      <c r="AH131" s="142"/>
      <c r="AI131" s="138"/>
      <c r="AJ131" s="134"/>
      <c r="AK131" s="134"/>
      <c r="AL131" s="138"/>
      <c r="AM131" s="138"/>
      <c r="AN131" s="140"/>
      <c r="AO131" s="141"/>
    </row>
    <row r="132" spans="3:41" x14ac:dyDescent="0.2">
      <c r="C132" s="30"/>
      <c r="D132" s="70"/>
      <c r="E132" s="63"/>
      <c r="F132" s="65"/>
      <c r="G132" s="44"/>
      <c r="H132" s="105"/>
      <c r="I132" s="62"/>
      <c r="J132" s="62"/>
      <c r="K132" s="74"/>
      <c r="L132" s="75"/>
      <c r="M132" s="62"/>
      <c r="N132" s="2"/>
      <c r="O132" s="2"/>
      <c r="P132" s="3"/>
      <c r="Q132" s="3"/>
      <c r="R132" s="62"/>
      <c r="S132" s="62"/>
      <c r="T132" s="2"/>
      <c r="U132" s="2"/>
      <c r="V132" s="2"/>
      <c r="W132" s="2"/>
      <c r="X132" s="30"/>
      <c r="Y132" s="84"/>
      <c r="AB132" s="81"/>
      <c r="AC132" s="81"/>
      <c r="AD132" s="62"/>
      <c r="AE132" s="79"/>
      <c r="AF132" s="62"/>
      <c r="AG132" s="62"/>
      <c r="AH132" s="142"/>
      <c r="AI132" s="138"/>
      <c r="AJ132" s="134"/>
      <c r="AK132" s="134"/>
      <c r="AL132" s="138"/>
      <c r="AM132" s="138"/>
      <c r="AN132" s="140"/>
      <c r="AO132" s="141"/>
    </row>
    <row r="133" spans="3:41" x14ac:dyDescent="0.2">
      <c r="C133" s="30"/>
      <c r="D133" s="70"/>
      <c r="E133" s="63"/>
      <c r="F133" s="65"/>
      <c r="G133" s="44"/>
      <c r="H133" s="105"/>
      <c r="I133" s="62"/>
      <c r="J133" s="62"/>
      <c r="K133" s="74"/>
      <c r="L133" s="75"/>
      <c r="M133" s="62"/>
      <c r="N133" s="2"/>
      <c r="O133" s="2"/>
      <c r="P133" s="3"/>
      <c r="Q133" s="3"/>
      <c r="R133" s="62"/>
      <c r="S133" s="62"/>
      <c r="T133" s="2"/>
      <c r="U133" s="2"/>
      <c r="V133" s="2"/>
      <c r="W133" s="2"/>
      <c r="X133" s="30"/>
      <c r="Y133" s="84"/>
      <c r="AB133" s="81"/>
      <c r="AC133" s="81"/>
      <c r="AD133" s="62"/>
      <c r="AE133" s="79"/>
      <c r="AF133" s="62"/>
      <c r="AG133" s="62"/>
      <c r="AH133" s="142"/>
      <c r="AI133" s="138"/>
      <c r="AJ133" s="134"/>
      <c r="AK133" s="134"/>
      <c r="AL133" s="139"/>
      <c r="AM133" s="138"/>
      <c r="AN133" s="140"/>
      <c r="AO133" s="141"/>
    </row>
    <row r="134" spans="3:41" x14ac:dyDescent="0.2">
      <c r="C134" s="30"/>
      <c r="D134" s="70"/>
      <c r="E134" s="63"/>
      <c r="F134" s="65"/>
      <c r="G134" s="44"/>
      <c r="H134" s="105"/>
      <c r="I134" s="62"/>
      <c r="J134" s="62"/>
      <c r="K134" s="74"/>
      <c r="L134" s="75"/>
      <c r="M134" s="62"/>
      <c r="N134" s="2"/>
      <c r="O134" s="2"/>
      <c r="P134" s="3"/>
      <c r="Q134" s="3"/>
      <c r="R134" s="62"/>
      <c r="S134" s="62"/>
      <c r="T134" s="2"/>
      <c r="U134" s="2"/>
      <c r="V134" s="2"/>
      <c r="W134" s="2"/>
      <c r="X134" s="30"/>
      <c r="Y134" s="84"/>
      <c r="AB134" s="81"/>
      <c r="AC134" s="81"/>
      <c r="AD134" s="62"/>
      <c r="AE134" s="79"/>
      <c r="AF134" s="62"/>
      <c r="AG134" s="62"/>
      <c r="AH134" s="62"/>
      <c r="AI134" s="138"/>
      <c r="AJ134" s="134"/>
      <c r="AK134" s="134"/>
      <c r="AL134" s="138"/>
      <c r="AM134" s="139"/>
      <c r="AN134" s="140"/>
      <c r="AO134" s="141"/>
    </row>
    <row r="135" spans="3:41" x14ac:dyDescent="0.2">
      <c r="C135" s="30"/>
      <c r="D135" s="70"/>
      <c r="E135" s="63"/>
      <c r="F135" s="121"/>
      <c r="G135" s="60"/>
      <c r="H135" s="105"/>
      <c r="I135" s="62"/>
      <c r="J135" s="62"/>
      <c r="K135" s="74"/>
      <c r="L135" s="75"/>
      <c r="M135" s="62"/>
      <c r="N135" s="2"/>
      <c r="O135" s="2"/>
      <c r="P135" s="3"/>
      <c r="Q135" s="3"/>
      <c r="R135" s="62"/>
      <c r="S135" s="62"/>
      <c r="T135" s="2"/>
      <c r="U135" s="2"/>
      <c r="V135" s="2"/>
      <c r="W135" s="2"/>
      <c r="X135" s="30"/>
      <c r="Y135" s="84"/>
      <c r="AB135" s="81"/>
      <c r="AC135" s="81"/>
      <c r="AD135" s="62"/>
      <c r="AE135" s="79"/>
      <c r="AF135" s="62"/>
      <c r="AG135" s="62"/>
      <c r="AH135" s="62"/>
      <c r="AI135" s="138"/>
      <c r="AJ135" s="134"/>
      <c r="AK135" s="134"/>
      <c r="AL135" s="138"/>
      <c r="AM135" s="138"/>
      <c r="AN135" s="140"/>
      <c r="AO135" s="141"/>
    </row>
    <row r="136" spans="3:41" x14ac:dyDescent="0.2">
      <c r="C136" s="30"/>
      <c r="D136" s="70"/>
      <c r="E136" s="63"/>
      <c r="F136" s="65"/>
      <c r="G136" s="44"/>
      <c r="H136" s="105"/>
      <c r="I136" s="62"/>
      <c r="J136" s="62"/>
      <c r="K136" s="74"/>
      <c r="L136" s="75"/>
      <c r="M136" s="62"/>
      <c r="N136" s="2"/>
      <c r="O136" s="2"/>
      <c r="P136" s="3"/>
      <c r="Q136" s="3"/>
      <c r="R136" s="62"/>
      <c r="S136" s="62"/>
      <c r="T136" s="2"/>
      <c r="U136" s="2"/>
      <c r="V136" s="2"/>
      <c r="W136" s="2"/>
      <c r="X136" s="30"/>
      <c r="Y136" s="84"/>
      <c r="AB136" s="81"/>
      <c r="AC136" s="81"/>
      <c r="AD136" s="62"/>
      <c r="AE136" s="79"/>
      <c r="AF136" s="62"/>
      <c r="AG136" s="62"/>
      <c r="AH136" s="62"/>
      <c r="AI136" s="138"/>
      <c r="AJ136" s="134"/>
      <c r="AK136" s="134"/>
      <c r="AL136" s="138"/>
      <c r="AM136" s="138"/>
      <c r="AN136" s="140"/>
      <c r="AO136" s="141"/>
    </row>
    <row r="137" spans="3:41" x14ac:dyDescent="0.2">
      <c r="C137" s="30"/>
      <c r="D137" s="70"/>
      <c r="E137" s="63"/>
      <c r="F137" s="65"/>
      <c r="G137" s="44"/>
      <c r="H137" s="105"/>
      <c r="I137" s="62"/>
      <c r="J137" s="62"/>
      <c r="K137" s="74"/>
      <c r="L137" s="75"/>
      <c r="M137" s="62"/>
      <c r="N137" s="2"/>
      <c r="O137" s="2"/>
      <c r="P137" s="3"/>
      <c r="Q137" s="3"/>
      <c r="R137" s="62"/>
      <c r="S137" s="62"/>
      <c r="T137" s="2"/>
      <c r="U137" s="2"/>
      <c r="V137" s="2"/>
      <c r="W137" s="2"/>
      <c r="X137" s="30"/>
      <c r="Y137" s="84"/>
      <c r="AB137" s="81"/>
      <c r="AC137" s="81"/>
      <c r="AD137" s="62"/>
      <c r="AE137" s="79"/>
      <c r="AF137" s="62"/>
      <c r="AG137" s="62"/>
      <c r="AH137" s="62"/>
      <c r="AI137" s="138"/>
      <c r="AJ137" s="134"/>
      <c r="AK137" s="134"/>
      <c r="AL137" s="138"/>
      <c r="AM137" s="138"/>
      <c r="AN137" s="140"/>
      <c r="AO137" s="141"/>
    </row>
    <row r="138" spans="3:41" x14ac:dyDescent="0.2">
      <c r="C138" s="30"/>
      <c r="D138" s="70"/>
      <c r="E138" s="63"/>
      <c r="F138" s="65"/>
      <c r="G138" s="44"/>
      <c r="H138" s="105"/>
      <c r="I138" s="62"/>
      <c r="J138" s="62"/>
      <c r="K138" s="74"/>
      <c r="L138" s="75"/>
      <c r="M138" s="62"/>
      <c r="N138" s="2"/>
      <c r="O138" s="2"/>
      <c r="P138" s="3"/>
      <c r="Q138" s="3"/>
      <c r="R138" s="62"/>
      <c r="S138" s="62"/>
      <c r="T138" s="2"/>
      <c r="U138" s="2"/>
      <c r="V138" s="2"/>
      <c r="W138" s="2"/>
      <c r="X138" s="30"/>
      <c r="Y138" s="84"/>
      <c r="AB138" s="81"/>
      <c r="AC138" s="81"/>
      <c r="AD138" s="62"/>
      <c r="AE138" s="79"/>
      <c r="AF138" s="62"/>
      <c r="AG138" s="62"/>
      <c r="AH138" s="62"/>
      <c r="AI138" s="138"/>
      <c r="AJ138" s="134"/>
      <c r="AK138" s="134"/>
      <c r="AL138" s="138"/>
      <c r="AM138" s="138"/>
      <c r="AN138" s="140"/>
      <c r="AO138" s="141"/>
    </row>
    <row r="139" spans="3:41" x14ac:dyDescent="0.2">
      <c r="C139" s="30"/>
      <c r="D139" s="70"/>
      <c r="E139" s="63"/>
      <c r="F139" s="65"/>
      <c r="G139" s="44"/>
      <c r="H139" s="105"/>
      <c r="I139" s="62"/>
      <c r="J139" s="62"/>
      <c r="K139" s="74"/>
      <c r="L139" s="75"/>
      <c r="M139" s="62"/>
      <c r="N139" s="2"/>
      <c r="O139" s="2"/>
      <c r="P139" s="3"/>
      <c r="Q139" s="3"/>
      <c r="R139" s="62"/>
      <c r="S139" s="62"/>
      <c r="T139" s="2"/>
      <c r="U139" s="2"/>
      <c r="V139" s="2"/>
      <c r="W139" s="2"/>
      <c r="X139" s="30"/>
      <c r="Y139" s="84"/>
      <c r="AB139" s="81"/>
      <c r="AC139" s="81"/>
      <c r="AD139" s="62"/>
      <c r="AE139" s="79"/>
      <c r="AF139" s="62"/>
      <c r="AG139" s="62"/>
      <c r="AH139" s="62"/>
      <c r="AI139" s="138"/>
      <c r="AJ139" s="134"/>
      <c r="AK139" s="134"/>
      <c r="AL139" s="138"/>
      <c r="AM139" s="138"/>
      <c r="AN139" s="140"/>
      <c r="AO139" s="141"/>
    </row>
    <row r="140" spans="3:41" x14ac:dyDescent="0.2">
      <c r="C140" s="30"/>
      <c r="D140" s="70"/>
      <c r="E140" s="63"/>
      <c r="F140" s="65"/>
      <c r="G140" s="44"/>
      <c r="H140" s="105"/>
      <c r="I140" s="62"/>
      <c r="J140" s="62"/>
      <c r="K140" s="74"/>
      <c r="L140" s="75"/>
      <c r="M140" s="62"/>
      <c r="N140" s="2"/>
      <c r="O140" s="2"/>
      <c r="P140" s="3"/>
      <c r="Q140" s="3"/>
      <c r="R140" s="62"/>
      <c r="S140" s="62"/>
      <c r="T140" s="2"/>
      <c r="U140" s="2"/>
      <c r="V140" s="2"/>
      <c r="W140" s="2"/>
      <c r="X140" s="30"/>
      <c r="Y140" s="84"/>
      <c r="AB140" s="81"/>
      <c r="AC140" s="81"/>
      <c r="AD140" s="62"/>
      <c r="AE140" s="79"/>
      <c r="AF140" s="62"/>
      <c r="AG140" s="62"/>
      <c r="AH140" s="62"/>
      <c r="AI140" s="138"/>
      <c r="AJ140" s="134"/>
      <c r="AK140" s="134"/>
      <c r="AL140" s="139"/>
      <c r="AM140" s="138"/>
      <c r="AN140" s="140"/>
      <c r="AO140" s="141"/>
    </row>
    <row r="141" spans="3:41" ht="13.5" customHeight="1" x14ac:dyDescent="0.2">
      <c r="E141" s="63"/>
      <c r="F141" s="65"/>
      <c r="G141" s="44"/>
      <c r="H141" s="105"/>
      <c r="I141" s="62"/>
      <c r="J141" s="62"/>
      <c r="K141" s="74"/>
      <c r="L141" s="75"/>
      <c r="M141" s="62"/>
      <c r="N141" s="2"/>
      <c r="O141" s="2"/>
      <c r="P141" s="3"/>
      <c r="Q141" s="3"/>
      <c r="R141" s="62"/>
      <c r="S141" s="62"/>
      <c r="T141" s="2"/>
      <c r="U141" s="2"/>
      <c r="V141" s="2"/>
      <c r="W141" s="2"/>
      <c r="X141" s="30"/>
      <c r="Y141" s="84"/>
      <c r="AB141" s="81"/>
      <c r="AC141" s="81"/>
      <c r="AD141" s="62"/>
      <c r="AE141" s="79"/>
      <c r="AF141" s="62"/>
      <c r="AG141" s="62"/>
      <c r="AH141" s="62"/>
      <c r="AI141" s="138"/>
      <c r="AJ141" s="134"/>
      <c r="AK141" s="134"/>
      <c r="AL141" s="138"/>
      <c r="AM141" s="138"/>
      <c r="AN141" s="140"/>
      <c r="AO141" s="141"/>
    </row>
    <row r="142" spans="3:41" x14ac:dyDescent="0.2">
      <c r="E142" s="63"/>
      <c r="F142" s="65"/>
      <c r="G142" s="44"/>
      <c r="H142" s="105"/>
      <c r="I142" s="62"/>
      <c r="J142" s="62"/>
      <c r="K142" s="74"/>
      <c r="L142" s="75"/>
      <c r="M142" s="62"/>
      <c r="N142" s="2"/>
      <c r="O142" s="2"/>
      <c r="P142" s="3"/>
      <c r="Q142" s="3"/>
      <c r="R142" s="62"/>
      <c r="S142" s="62"/>
      <c r="T142" s="2"/>
      <c r="U142" s="2"/>
      <c r="V142" s="2"/>
      <c r="W142" s="2"/>
      <c r="X142" s="30"/>
      <c r="Y142" s="84"/>
      <c r="AB142" s="81"/>
      <c r="AC142" s="81"/>
      <c r="AD142" s="62"/>
      <c r="AE142" s="79"/>
      <c r="AF142" s="62"/>
      <c r="AG142" s="62"/>
      <c r="AH142" s="62"/>
      <c r="AI142" s="138"/>
      <c r="AJ142" s="134"/>
      <c r="AK142" s="134"/>
      <c r="AL142" s="138"/>
      <c r="AM142" s="138"/>
      <c r="AN142" s="140"/>
      <c r="AO142" s="141"/>
    </row>
    <row r="143" spans="3:41" x14ac:dyDescent="0.2">
      <c r="E143" s="63"/>
      <c r="F143" s="65"/>
      <c r="G143" s="44"/>
      <c r="H143" s="105"/>
      <c r="I143" s="62"/>
      <c r="J143" s="62"/>
      <c r="K143" s="74"/>
      <c r="L143" s="75"/>
      <c r="M143" s="62"/>
      <c r="N143" s="2"/>
      <c r="O143" s="2"/>
      <c r="P143" s="3"/>
      <c r="Q143" s="3"/>
      <c r="R143" s="62"/>
      <c r="S143" s="62"/>
      <c r="T143" s="2"/>
      <c r="U143" s="2"/>
      <c r="V143" s="2"/>
      <c r="W143" s="2"/>
      <c r="X143" s="30"/>
      <c r="Y143" s="84"/>
      <c r="AB143" s="81"/>
      <c r="AC143" s="81"/>
      <c r="AD143" s="62"/>
      <c r="AE143" s="79"/>
      <c r="AF143" s="62"/>
      <c r="AG143" s="62"/>
      <c r="AH143" s="62"/>
      <c r="AI143" s="138"/>
      <c r="AJ143" s="134"/>
      <c r="AK143" s="134"/>
      <c r="AL143" s="138"/>
      <c r="AM143" s="138"/>
      <c r="AN143" s="140"/>
      <c r="AO143" s="141"/>
    </row>
    <row r="144" spans="3:41" x14ac:dyDescent="0.2">
      <c r="E144" s="63"/>
      <c r="F144" s="65"/>
      <c r="G144" s="44"/>
      <c r="H144" s="105"/>
      <c r="I144" s="62"/>
      <c r="J144" s="62"/>
      <c r="K144" s="74"/>
      <c r="L144" s="75"/>
      <c r="M144" s="62"/>
      <c r="N144" s="2"/>
      <c r="O144" s="2"/>
      <c r="P144" s="3"/>
      <c r="Q144" s="3"/>
      <c r="R144" s="62"/>
      <c r="S144" s="62"/>
      <c r="T144" s="2"/>
      <c r="U144" s="2"/>
      <c r="V144" s="2"/>
      <c r="W144" s="2"/>
      <c r="X144" s="30"/>
      <c r="Y144" s="84"/>
      <c r="AB144" s="81"/>
      <c r="AC144" s="81"/>
      <c r="AD144" s="62"/>
      <c r="AE144" s="79"/>
      <c r="AF144" s="62"/>
      <c r="AG144" s="62"/>
      <c r="AH144" s="62"/>
      <c r="AI144" s="138"/>
      <c r="AJ144" s="134"/>
      <c r="AK144" s="134"/>
      <c r="AL144" s="138"/>
      <c r="AM144" s="138"/>
      <c r="AN144" s="140"/>
      <c r="AO144" s="141"/>
    </row>
    <row r="145" spans="5:48" x14ac:dyDescent="0.2">
      <c r="E145" s="63"/>
      <c r="F145" s="65"/>
      <c r="G145" s="44"/>
      <c r="H145" s="105"/>
      <c r="I145" s="62"/>
      <c r="J145" s="62"/>
      <c r="K145" s="74"/>
      <c r="L145" s="75"/>
      <c r="M145" s="62"/>
      <c r="N145" s="2"/>
      <c r="O145" s="2"/>
      <c r="P145" s="3"/>
      <c r="Q145" s="3"/>
      <c r="R145" s="62"/>
      <c r="S145" s="62"/>
      <c r="T145" s="2"/>
      <c r="U145" s="2"/>
      <c r="V145" s="2"/>
      <c r="W145" s="2"/>
      <c r="X145" s="30"/>
      <c r="Y145" s="84"/>
      <c r="AB145" s="81"/>
      <c r="AC145" s="81"/>
      <c r="AD145" s="62"/>
      <c r="AE145" s="79"/>
      <c r="AF145" s="62"/>
      <c r="AG145" s="62"/>
      <c r="AH145" s="62"/>
      <c r="AI145" s="138"/>
      <c r="AJ145" s="134"/>
      <c r="AK145" s="134"/>
      <c r="AL145" s="138"/>
      <c r="AM145" s="138"/>
      <c r="AN145" s="140"/>
      <c r="AO145" s="141"/>
    </row>
    <row r="146" spans="5:48" x14ac:dyDescent="0.2">
      <c r="E146" s="63"/>
      <c r="F146" s="65"/>
      <c r="G146" s="44"/>
      <c r="H146" s="105"/>
      <c r="I146" s="62"/>
      <c r="J146" s="62"/>
      <c r="K146" s="74"/>
      <c r="L146" s="75"/>
      <c r="N146" s="2"/>
      <c r="O146" s="2"/>
      <c r="P146" s="3"/>
      <c r="Q146" s="3"/>
      <c r="R146" s="62"/>
      <c r="S146" s="62"/>
      <c r="T146" s="2"/>
      <c r="U146" s="2"/>
      <c r="V146" s="2"/>
      <c r="W146" s="2"/>
      <c r="X146" s="30"/>
      <c r="Y146" s="84"/>
      <c r="AB146" s="81"/>
      <c r="AC146" s="81"/>
      <c r="AD146" s="62"/>
      <c r="AE146" s="79"/>
      <c r="AF146" s="62"/>
      <c r="AG146" s="62"/>
      <c r="AH146" s="62"/>
      <c r="AI146" s="138"/>
      <c r="AJ146" s="134"/>
      <c r="AK146" s="134"/>
      <c r="AL146" s="138"/>
      <c r="AM146" s="139"/>
      <c r="AN146" s="140"/>
      <c r="AO146" s="141"/>
    </row>
    <row r="147" spans="5:48" x14ac:dyDescent="0.2">
      <c r="E147" s="63"/>
      <c r="F147" s="121"/>
      <c r="G147" s="60"/>
      <c r="H147" s="105"/>
      <c r="I147" s="62"/>
      <c r="J147" s="62"/>
      <c r="K147" s="62"/>
      <c r="L147" s="62"/>
      <c r="N147" s="2"/>
      <c r="O147" s="2"/>
      <c r="P147" s="3"/>
      <c r="Q147" s="3"/>
      <c r="R147" s="62"/>
      <c r="S147" s="62"/>
      <c r="T147" s="2"/>
      <c r="U147" s="2"/>
      <c r="V147" s="2"/>
      <c r="W147" s="2"/>
      <c r="X147" s="30"/>
      <c r="Y147" s="84"/>
      <c r="AB147" s="81"/>
      <c r="AC147" s="81"/>
      <c r="AD147" s="62"/>
      <c r="AE147" s="79"/>
      <c r="AF147" s="62"/>
      <c r="AG147" s="62"/>
      <c r="AH147" s="62"/>
      <c r="AI147" s="138"/>
      <c r="AJ147" s="134"/>
      <c r="AK147" s="134"/>
      <c r="AL147" s="139"/>
      <c r="AM147" s="138"/>
      <c r="AN147" s="140"/>
      <c r="AO147" s="141"/>
    </row>
    <row r="148" spans="5:48" x14ac:dyDescent="0.2">
      <c r="E148" s="4"/>
      <c r="F148" s="63"/>
      <c r="G148" s="63"/>
      <c r="H148" s="30"/>
      <c r="I148" s="30"/>
      <c r="J148" s="30"/>
      <c r="K148" s="30"/>
      <c r="L148" s="30"/>
      <c r="M148" s="30"/>
      <c r="N148" s="2"/>
      <c r="O148" s="2"/>
      <c r="P148" s="3"/>
      <c r="Q148" s="3"/>
      <c r="R148" s="62"/>
      <c r="S148" s="62"/>
      <c r="T148" s="2"/>
      <c r="U148" s="2"/>
      <c r="V148" s="2"/>
      <c r="W148" s="2"/>
      <c r="X148" s="30"/>
      <c r="Y148" s="84"/>
      <c r="AB148" s="81"/>
      <c r="AC148" s="81"/>
      <c r="AD148" s="62"/>
      <c r="AE148" s="79"/>
      <c r="AF148" s="62"/>
      <c r="AG148" s="62"/>
      <c r="AH148" s="62"/>
      <c r="AI148" s="138"/>
      <c r="AJ148" s="134"/>
      <c r="AK148" s="134"/>
      <c r="AL148" s="138"/>
      <c r="AM148" s="138"/>
      <c r="AN148" s="140"/>
      <c r="AO148" s="141"/>
    </row>
    <row r="149" spans="5:48" x14ac:dyDescent="0.2">
      <c r="E149" s="4"/>
      <c r="F149" s="25"/>
      <c r="G149" s="122"/>
      <c r="H149" s="82"/>
      <c r="I149" s="82"/>
      <c r="J149" s="82"/>
      <c r="K149" s="82"/>
      <c r="L149" s="82"/>
      <c r="M149" s="82"/>
      <c r="N149" s="2"/>
      <c r="O149" s="2"/>
      <c r="P149" s="3"/>
      <c r="Q149" s="3"/>
      <c r="R149" s="62"/>
      <c r="S149" s="62"/>
      <c r="T149" s="2"/>
      <c r="U149" s="2"/>
      <c r="V149" s="2"/>
      <c r="W149" s="2"/>
      <c r="X149" s="30"/>
      <c r="Y149" s="84"/>
      <c r="AB149" s="81"/>
      <c r="AC149" s="81"/>
      <c r="AD149" s="62"/>
      <c r="AE149" s="79"/>
      <c r="AF149" s="62"/>
      <c r="AG149" s="62"/>
      <c r="AH149" s="62"/>
      <c r="AI149" s="138"/>
      <c r="AJ149" s="134"/>
      <c r="AK149" s="134"/>
      <c r="AL149" s="138"/>
      <c r="AM149" s="138"/>
      <c r="AN149" s="140"/>
      <c r="AO149" s="141"/>
    </row>
    <row r="150" spans="5:48" x14ac:dyDescent="0.2">
      <c r="E150" s="4"/>
      <c r="F150" s="25"/>
      <c r="G150" s="122"/>
      <c r="H150" s="82"/>
      <c r="I150" s="82"/>
      <c r="J150" s="82"/>
      <c r="K150" s="82"/>
      <c r="L150" s="82"/>
      <c r="M150" s="82"/>
      <c r="N150" s="2"/>
      <c r="O150" s="2"/>
      <c r="P150" s="3"/>
      <c r="Q150" s="3"/>
      <c r="R150" s="62"/>
      <c r="S150" s="62"/>
      <c r="T150" s="2"/>
      <c r="U150" s="2"/>
      <c r="V150" s="2"/>
      <c r="W150" s="2"/>
      <c r="X150" s="30"/>
      <c r="Y150" s="84"/>
      <c r="AB150" s="81"/>
      <c r="AC150" s="81"/>
      <c r="AD150" s="62"/>
      <c r="AE150" s="79"/>
      <c r="AF150" s="62"/>
      <c r="AG150" s="62"/>
      <c r="AH150" s="62"/>
      <c r="AI150" s="138"/>
      <c r="AJ150" s="134"/>
      <c r="AK150" s="134"/>
      <c r="AL150" s="138"/>
      <c r="AM150" s="138"/>
      <c r="AN150" s="140"/>
      <c r="AO150" s="141"/>
    </row>
    <row r="151" spans="5:48" x14ac:dyDescent="0.2">
      <c r="E151" s="4"/>
      <c r="F151" s="25"/>
      <c r="G151" s="122"/>
      <c r="H151" s="82"/>
      <c r="I151" s="82"/>
      <c r="J151" s="82"/>
      <c r="K151" s="82"/>
      <c r="L151" s="82"/>
      <c r="M151" s="82"/>
      <c r="N151" s="2"/>
      <c r="O151" s="2"/>
      <c r="P151" s="3"/>
      <c r="Q151" s="3"/>
      <c r="R151" s="62"/>
      <c r="S151" s="62"/>
      <c r="T151" s="2"/>
      <c r="U151" s="2"/>
      <c r="V151" s="2"/>
      <c r="W151" s="2"/>
      <c r="X151" s="30"/>
      <c r="Y151" s="84"/>
      <c r="AB151" s="81"/>
      <c r="AC151" s="81"/>
      <c r="AD151" s="62"/>
      <c r="AE151" s="79"/>
      <c r="AF151" s="62"/>
      <c r="AG151" s="62"/>
      <c r="AH151" s="62"/>
      <c r="AI151" s="138"/>
      <c r="AJ151" s="134"/>
      <c r="AK151" s="134"/>
      <c r="AL151" s="138"/>
      <c r="AM151" s="138"/>
      <c r="AN151" s="140"/>
      <c r="AO151" s="141"/>
    </row>
    <row r="152" spans="5:48" x14ac:dyDescent="0.2">
      <c r="E152" s="4"/>
      <c r="F152" s="25"/>
      <c r="G152" s="122"/>
      <c r="H152" s="82"/>
      <c r="I152" s="82"/>
      <c r="J152" s="82"/>
      <c r="K152" s="82"/>
      <c r="L152" s="82"/>
      <c r="M152" s="82"/>
      <c r="N152" s="2"/>
      <c r="O152" s="2"/>
      <c r="P152" s="3"/>
      <c r="Q152" s="3"/>
      <c r="R152" s="62"/>
      <c r="S152" s="62"/>
      <c r="T152" s="2"/>
      <c r="U152" s="2"/>
      <c r="V152" s="2"/>
      <c r="W152" s="2"/>
      <c r="X152" s="30"/>
      <c r="Y152" s="84"/>
      <c r="AB152" s="81"/>
      <c r="AC152" s="81"/>
      <c r="AD152" s="62"/>
      <c r="AE152" s="79"/>
      <c r="AF152" s="62"/>
      <c r="AG152" s="62"/>
      <c r="AH152" s="62"/>
      <c r="AI152" s="138"/>
      <c r="AJ152" s="134"/>
      <c r="AK152" s="134"/>
      <c r="AL152" s="138"/>
      <c r="AM152" s="138"/>
      <c r="AN152" s="140"/>
      <c r="AO152" s="141"/>
      <c r="AV152" s="137"/>
    </row>
    <row r="153" spans="5:48" x14ac:dyDescent="0.2">
      <c r="E153" s="4"/>
      <c r="F153" s="25"/>
      <c r="G153" s="122"/>
      <c r="H153" s="82"/>
      <c r="I153" s="82"/>
      <c r="J153" s="82"/>
      <c r="K153" s="82"/>
      <c r="L153" s="82"/>
      <c r="M153" s="82"/>
      <c r="N153" s="2"/>
      <c r="O153" s="2"/>
      <c r="P153" s="3"/>
      <c r="Q153" s="3"/>
      <c r="R153" s="62"/>
      <c r="S153" s="62"/>
      <c r="T153" s="2"/>
      <c r="U153" s="2"/>
      <c r="V153" s="2"/>
      <c r="W153" s="2"/>
      <c r="X153" s="30"/>
      <c r="Y153" s="84"/>
      <c r="AB153" s="81"/>
      <c r="AC153" s="81"/>
      <c r="AD153" s="62"/>
      <c r="AE153" s="79"/>
      <c r="AF153" s="62"/>
      <c r="AG153" s="62"/>
      <c r="AH153" s="62"/>
      <c r="AI153" s="138"/>
      <c r="AJ153" s="134"/>
      <c r="AK153" s="134"/>
      <c r="AL153" s="138"/>
      <c r="AM153" s="138"/>
      <c r="AN153" s="140"/>
      <c r="AO153" s="141"/>
    </row>
    <row r="154" spans="5:48" x14ac:dyDescent="0.2">
      <c r="E154" s="4"/>
      <c r="F154" s="25"/>
      <c r="G154" s="122"/>
      <c r="H154" s="82"/>
      <c r="I154" s="82"/>
      <c r="J154" s="82"/>
      <c r="K154" s="82"/>
      <c r="L154" s="82"/>
      <c r="M154" s="82"/>
      <c r="N154" s="2"/>
      <c r="O154" s="2"/>
      <c r="P154" s="3"/>
      <c r="Q154" s="3"/>
      <c r="R154" s="62"/>
      <c r="S154" s="62"/>
      <c r="T154" s="2"/>
      <c r="U154" s="2"/>
      <c r="V154" s="2"/>
      <c r="W154" s="2"/>
      <c r="X154" s="30"/>
      <c r="Y154" s="84"/>
      <c r="AB154" s="81"/>
      <c r="AC154" s="81"/>
      <c r="AD154" s="62"/>
      <c r="AE154" s="79"/>
      <c r="AF154" s="62"/>
      <c r="AG154" s="62"/>
      <c r="AH154" s="62"/>
      <c r="AI154" s="138"/>
      <c r="AJ154" s="134"/>
      <c r="AK154" s="134"/>
      <c r="AL154" s="139"/>
      <c r="AM154" s="138"/>
      <c r="AN154" s="140"/>
      <c r="AO154" s="141"/>
    </row>
    <row r="155" spans="5:48" x14ac:dyDescent="0.2">
      <c r="E155" s="4"/>
      <c r="F155" s="25"/>
      <c r="G155" s="122"/>
      <c r="H155" s="82"/>
      <c r="I155" s="82"/>
      <c r="J155" s="82"/>
      <c r="K155" s="82"/>
      <c r="L155" s="82"/>
      <c r="M155" s="82"/>
      <c r="N155" s="2"/>
      <c r="O155" s="2"/>
      <c r="P155" s="3"/>
      <c r="Q155" s="3"/>
      <c r="R155" s="62"/>
      <c r="S155" s="62"/>
      <c r="T155" s="2"/>
      <c r="U155" s="2"/>
      <c r="V155" s="2"/>
      <c r="W155" s="2"/>
      <c r="X155" s="30"/>
      <c r="Y155" s="84"/>
      <c r="AB155" s="81"/>
      <c r="AC155" s="81"/>
      <c r="AD155" s="62"/>
      <c r="AE155" s="79"/>
      <c r="AF155" s="62"/>
      <c r="AG155" s="62"/>
      <c r="AH155" s="62"/>
      <c r="AI155" s="138"/>
      <c r="AJ155" s="134"/>
      <c r="AK155" s="134"/>
      <c r="AL155" s="138"/>
      <c r="AM155" s="138"/>
      <c r="AN155" s="140"/>
      <c r="AO155" s="141"/>
    </row>
    <row r="156" spans="5:48" x14ac:dyDescent="0.2">
      <c r="E156" s="4"/>
      <c r="F156" s="25"/>
      <c r="G156" s="122"/>
      <c r="H156" s="82"/>
      <c r="I156" s="82"/>
      <c r="J156" s="82"/>
      <c r="K156" s="82"/>
      <c r="L156" s="82"/>
      <c r="M156" s="82"/>
      <c r="N156" s="2"/>
      <c r="O156" s="2"/>
      <c r="P156" s="3"/>
      <c r="Q156" s="3"/>
      <c r="R156" s="62"/>
      <c r="S156" s="62"/>
      <c r="T156" s="2"/>
      <c r="U156" s="2"/>
      <c r="V156" s="2"/>
      <c r="W156" s="2"/>
      <c r="X156" s="30"/>
      <c r="Y156" s="84"/>
      <c r="AB156" s="81"/>
      <c r="AC156" s="81"/>
      <c r="AD156" s="62"/>
      <c r="AE156" s="79"/>
      <c r="AF156" s="62"/>
      <c r="AG156" s="62"/>
      <c r="AH156" s="62"/>
      <c r="AI156" s="138"/>
      <c r="AJ156" s="134"/>
      <c r="AK156" s="134"/>
      <c r="AL156" s="138"/>
      <c r="AM156" s="138"/>
      <c r="AN156" s="140"/>
      <c r="AO156" s="141"/>
    </row>
    <row r="157" spans="5:48" x14ac:dyDescent="0.2">
      <c r="E157" s="4"/>
      <c r="F157" s="25"/>
      <c r="G157" s="122"/>
      <c r="H157" s="82"/>
      <c r="I157" s="82"/>
      <c r="J157" s="82"/>
      <c r="K157" s="82"/>
      <c r="L157" s="82"/>
      <c r="M157" s="82"/>
      <c r="N157" s="2"/>
      <c r="O157" s="2"/>
      <c r="P157" s="3"/>
      <c r="Q157" s="3"/>
      <c r="R157" s="62"/>
      <c r="S157" s="62"/>
      <c r="T157" s="2"/>
      <c r="U157" s="2"/>
      <c r="V157" s="2"/>
      <c r="W157" s="2"/>
      <c r="X157" s="30"/>
      <c r="Y157" s="84"/>
      <c r="AB157" s="81"/>
      <c r="AC157" s="81"/>
      <c r="AD157" s="62"/>
      <c r="AE157" s="79"/>
      <c r="AF157" s="62"/>
      <c r="AG157" s="62"/>
      <c r="AH157" s="62"/>
      <c r="AI157" s="138"/>
      <c r="AJ157" s="134"/>
      <c r="AK157" s="134"/>
      <c r="AL157" s="138"/>
      <c r="AM157" s="138"/>
      <c r="AN157" s="140"/>
      <c r="AO157" s="141"/>
    </row>
    <row r="158" spans="5:48" x14ac:dyDescent="0.2">
      <c r="E158" s="4"/>
      <c r="F158" s="25"/>
      <c r="G158" s="122"/>
      <c r="H158" s="82"/>
      <c r="I158" s="82"/>
      <c r="J158" s="82"/>
      <c r="K158" s="82"/>
      <c r="L158" s="82"/>
      <c r="M158" s="82"/>
      <c r="N158" s="2"/>
      <c r="O158" s="2"/>
      <c r="P158" s="3"/>
      <c r="Q158" s="3"/>
      <c r="R158" s="62"/>
      <c r="S158" s="62"/>
      <c r="T158" s="2"/>
      <c r="U158" s="2"/>
      <c r="V158" s="2"/>
      <c r="W158" s="2"/>
      <c r="X158" s="30"/>
      <c r="Y158" s="84"/>
      <c r="AB158" s="81"/>
      <c r="AC158" s="81"/>
      <c r="AD158" s="62"/>
      <c r="AE158" s="79"/>
      <c r="AF158" s="62"/>
      <c r="AG158" s="62"/>
      <c r="AH158" s="62"/>
      <c r="AI158" s="138"/>
      <c r="AJ158" s="134"/>
      <c r="AK158" s="134"/>
      <c r="AL158" s="138"/>
      <c r="AM158" s="139"/>
      <c r="AN158" s="140"/>
      <c r="AO158" s="141"/>
    </row>
    <row r="159" spans="5:48" x14ac:dyDescent="0.2">
      <c r="E159" s="4"/>
      <c r="F159" s="25"/>
      <c r="G159" s="122"/>
      <c r="H159" s="82"/>
      <c r="I159" s="82"/>
      <c r="J159" s="82"/>
      <c r="K159" s="82"/>
      <c r="L159" s="82"/>
      <c r="M159" s="82"/>
      <c r="N159" s="2"/>
      <c r="O159" s="2"/>
      <c r="P159" s="3"/>
      <c r="Q159" s="3"/>
      <c r="R159" s="62"/>
      <c r="S159" s="62"/>
      <c r="T159" s="2"/>
      <c r="U159" s="2"/>
      <c r="V159" s="2"/>
      <c r="W159" s="2"/>
      <c r="X159" s="30"/>
      <c r="Y159" s="84"/>
      <c r="AB159" s="81"/>
      <c r="AC159" s="81"/>
      <c r="AD159" s="62"/>
      <c r="AE159" s="79"/>
      <c r="AF159" s="62"/>
      <c r="AG159" s="62"/>
      <c r="AH159" s="62"/>
      <c r="AI159" s="138"/>
      <c r="AJ159" s="134"/>
      <c r="AK159" s="134"/>
      <c r="AL159" s="138"/>
      <c r="AM159" s="138"/>
      <c r="AN159" s="140"/>
      <c r="AO159" s="141"/>
    </row>
    <row r="160" spans="5:48" x14ac:dyDescent="0.2">
      <c r="E160" s="4"/>
      <c r="F160" s="25"/>
      <c r="G160" s="122"/>
      <c r="H160" s="82"/>
      <c r="I160" s="82"/>
      <c r="J160" s="82"/>
      <c r="K160" s="82"/>
      <c r="L160" s="82"/>
      <c r="M160" s="82"/>
      <c r="N160" s="2"/>
      <c r="O160" s="2"/>
      <c r="P160" s="3"/>
      <c r="Q160" s="3"/>
      <c r="R160" s="62"/>
      <c r="S160" s="62"/>
      <c r="T160" s="2"/>
      <c r="U160" s="2"/>
      <c r="V160" s="2"/>
      <c r="W160" s="2"/>
      <c r="X160" s="30"/>
      <c r="Y160" s="84"/>
      <c r="AB160" s="81"/>
      <c r="AC160" s="81"/>
      <c r="AD160" s="62"/>
      <c r="AE160" s="79"/>
      <c r="AF160" s="62"/>
      <c r="AG160" s="62"/>
      <c r="AH160" s="62"/>
      <c r="AI160" s="138"/>
      <c r="AJ160" s="134"/>
      <c r="AK160" s="134"/>
      <c r="AL160" s="138"/>
      <c r="AM160" s="138"/>
      <c r="AN160" s="140"/>
      <c r="AO160" s="141"/>
    </row>
    <row r="161" spans="5:41" x14ac:dyDescent="0.2">
      <c r="E161" s="4"/>
      <c r="F161" s="25"/>
      <c r="G161" s="122"/>
      <c r="H161" s="82"/>
      <c r="I161" s="82"/>
      <c r="J161" s="82"/>
      <c r="K161" s="82"/>
      <c r="L161" s="82"/>
      <c r="M161" s="82"/>
      <c r="N161" s="2"/>
      <c r="O161" s="2"/>
      <c r="P161" s="3"/>
      <c r="Q161" s="3"/>
      <c r="R161" s="62"/>
      <c r="S161" s="62"/>
      <c r="T161" s="2"/>
      <c r="U161" s="2"/>
      <c r="V161" s="2"/>
      <c r="W161" s="2"/>
      <c r="X161" s="30"/>
      <c r="Y161" s="84"/>
      <c r="AB161" s="81"/>
      <c r="AC161" s="81"/>
      <c r="AD161" s="62"/>
      <c r="AE161" s="79"/>
      <c r="AF161" s="62"/>
      <c r="AG161" s="62"/>
      <c r="AH161" s="62"/>
      <c r="AI161" s="138"/>
      <c r="AJ161" s="134"/>
      <c r="AK161" s="134"/>
      <c r="AL161" s="139"/>
      <c r="AM161" s="138"/>
      <c r="AN161" s="140"/>
      <c r="AO161" s="141"/>
    </row>
    <row r="162" spans="5:41" x14ac:dyDescent="0.2">
      <c r="E162" s="4"/>
      <c r="F162" s="25"/>
      <c r="G162" s="122"/>
      <c r="H162" s="82"/>
      <c r="I162" s="82"/>
      <c r="J162" s="82"/>
      <c r="K162" s="82"/>
      <c r="L162" s="82"/>
      <c r="M162" s="82"/>
      <c r="N162" s="2"/>
      <c r="O162" s="2"/>
      <c r="P162" s="3"/>
      <c r="Q162" s="3"/>
      <c r="R162" s="62"/>
      <c r="S162" s="62"/>
      <c r="T162" s="2"/>
      <c r="U162" s="2"/>
      <c r="V162" s="2"/>
      <c r="W162" s="2"/>
      <c r="X162" s="30"/>
      <c r="Y162" s="84"/>
      <c r="AB162" s="81"/>
      <c r="AC162" s="81"/>
      <c r="AD162" s="62"/>
      <c r="AE162" s="79"/>
      <c r="AF162" s="62"/>
      <c r="AG162" s="62"/>
      <c r="AH162" s="62"/>
      <c r="AI162" s="138"/>
      <c r="AJ162" s="134"/>
      <c r="AK162" s="134"/>
      <c r="AL162" s="138"/>
      <c r="AM162" s="138"/>
      <c r="AN162" s="140"/>
      <c r="AO162" s="141"/>
    </row>
    <row r="163" spans="5:41" x14ac:dyDescent="0.2">
      <c r="E163" s="4"/>
      <c r="F163" s="25"/>
      <c r="G163" s="122"/>
      <c r="H163" s="82"/>
      <c r="I163" s="82"/>
      <c r="J163" s="82"/>
      <c r="K163" s="82"/>
      <c r="L163" s="82"/>
      <c r="M163" s="82"/>
      <c r="N163" s="2"/>
      <c r="O163" s="2"/>
      <c r="P163" s="3"/>
      <c r="Q163" s="3"/>
      <c r="R163" s="62"/>
      <c r="S163" s="62"/>
      <c r="T163" s="2"/>
      <c r="U163" s="2"/>
      <c r="V163" s="2"/>
      <c r="W163" s="2"/>
      <c r="X163" s="30"/>
      <c r="Y163" s="84"/>
      <c r="AB163" s="81"/>
      <c r="AC163" s="81"/>
      <c r="AD163" s="62"/>
      <c r="AE163" s="79"/>
      <c r="AF163" s="62"/>
      <c r="AG163" s="62"/>
      <c r="AH163" s="62"/>
      <c r="AI163" s="138"/>
      <c r="AJ163" s="134"/>
      <c r="AK163" s="134"/>
      <c r="AL163" s="138"/>
      <c r="AM163" s="138"/>
      <c r="AN163" s="140"/>
      <c r="AO163" s="141"/>
    </row>
    <row r="164" spans="5:41" x14ac:dyDescent="0.2">
      <c r="E164" s="4"/>
      <c r="F164" s="25"/>
      <c r="G164" s="122"/>
      <c r="H164" s="82"/>
      <c r="I164" s="82"/>
      <c r="J164" s="82"/>
      <c r="K164" s="82"/>
      <c r="L164" s="82"/>
      <c r="M164" s="82"/>
      <c r="N164" s="2"/>
      <c r="O164" s="2"/>
      <c r="P164" s="3"/>
      <c r="Q164" s="3"/>
      <c r="R164" s="62"/>
      <c r="S164" s="62"/>
      <c r="T164" s="2"/>
      <c r="U164" s="2"/>
      <c r="V164" s="2"/>
      <c r="W164" s="2"/>
      <c r="X164" s="30"/>
      <c r="Y164" s="84"/>
      <c r="AB164" s="81"/>
      <c r="AC164" s="81"/>
      <c r="AD164" s="62"/>
      <c r="AE164" s="62"/>
      <c r="AI164" s="138"/>
      <c r="AJ164" s="134"/>
      <c r="AK164" s="134"/>
      <c r="AL164" s="138"/>
      <c r="AM164" s="138"/>
      <c r="AN164" s="140"/>
      <c r="AO164" s="141"/>
    </row>
    <row r="165" spans="5:41" x14ac:dyDescent="0.2">
      <c r="E165" s="4"/>
      <c r="F165" s="25"/>
      <c r="G165" s="122"/>
      <c r="H165" s="82"/>
      <c r="I165" s="82"/>
      <c r="J165" s="82"/>
      <c r="K165" s="82"/>
      <c r="L165" s="82"/>
      <c r="M165" s="82"/>
      <c r="N165" s="2"/>
      <c r="O165" s="2"/>
      <c r="P165" s="3"/>
      <c r="Q165" s="3"/>
      <c r="R165" s="62"/>
      <c r="S165" s="62"/>
      <c r="T165" s="2"/>
      <c r="U165" s="2"/>
      <c r="V165" s="2"/>
      <c r="W165" s="2"/>
      <c r="X165" s="2"/>
      <c r="Y165" s="84"/>
      <c r="AB165" s="81"/>
      <c r="AC165" s="81"/>
      <c r="AD165" s="62"/>
      <c r="AE165" s="62"/>
      <c r="AI165" s="138"/>
      <c r="AJ165" s="134"/>
      <c r="AK165" s="134"/>
      <c r="AL165" s="138"/>
      <c r="AM165" s="138"/>
      <c r="AN165" s="140"/>
      <c r="AO165" s="141"/>
    </row>
    <row r="166" spans="5:41" x14ac:dyDescent="0.2">
      <c r="E166" s="4"/>
      <c r="F166" s="25"/>
      <c r="G166" s="122"/>
      <c r="H166" s="82"/>
      <c r="I166" s="82"/>
      <c r="J166" s="82"/>
      <c r="K166" s="82"/>
      <c r="L166" s="82"/>
      <c r="M166" s="82"/>
      <c r="N166" s="2"/>
      <c r="O166" s="2"/>
      <c r="P166" s="3"/>
      <c r="Q166" s="3"/>
      <c r="R166" s="62"/>
      <c r="S166" s="62"/>
      <c r="T166" s="2"/>
      <c r="U166" s="2"/>
      <c r="V166" s="2"/>
      <c r="W166" s="2"/>
      <c r="X166" s="2"/>
      <c r="Y166" s="84"/>
      <c r="AD166" s="62"/>
      <c r="AE166" s="62"/>
      <c r="AF166" s="30"/>
      <c r="AG166" s="30"/>
      <c r="AH166" s="30"/>
      <c r="AI166" s="138"/>
      <c r="AJ166" s="134"/>
      <c r="AK166" s="134"/>
      <c r="AL166" s="138"/>
      <c r="AM166" s="138"/>
      <c r="AN166" s="140"/>
      <c r="AO166" s="141"/>
    </row>
    <row r="167" spans="5:41" x14ac:dyDescent="0.2">
      <c r="E167" s="4"/>
      <c r="F167" s="25"/>
      <c r="G167" s="122"/>
      <c r="H167" s="82"/>
      <c r="I167" s="82"/>
      <c r="J167" s="82"/>
      <c r="K167" s="82"/>
      <c r="L167" s="82"/>
      <c r="M167" s="82"/>
      <c r="N167" s="2"/>
      <c r="O167" s="2"/>
      <c r="P167" s="3"/>
      <c r="Q167" s="3"/>
      <c r="R167" s="62"/>
      <c r="S167" s="62"/>
      <c r="T167" s="2"/>
      <c r="U167" s="2"/>
      <c r="V167" s="2"/>
      <c r="W167" s="2"/>
      <c r="X167" s="2"/>
      <c r="Y167" s="84"/>
      <c r="AD167" s="62"/>
      <c r="AE167" s="62"/>
      <c r="AF167" s="82"/>
      <c r="AG167" s="82"/>
      <c r="AH167" s="82"/>
      <c r="AI167" s="138"/>
      <c r="AJ167" s="134"/>
      <c r="AK167" s="134"/>
      <c r="AL167" s="138"/>
      <c r="AM167" s="138"/>
      <c r="AN167" s="140"/>
      <c r="AO167" s="141"/>
    </row>
    <row r="168" spans="5:41" x14ac:dyDescent="0.2">
      <c r="E168" s="4"/>
      <c r="F168" s="25"/>
      <c r="G168" s="122"/>
      <c r="H168" s="82"/>
      <c r="I168" s="82"/>
      <c r="J168" s="82"/>
      <c r="K168" s="82"/>
      <c r="L168" s="82"/>
      <c r="M168" s="82"/>
      <c r="N168" s="2"/>
      <c r="O168" s="2"/>
      <c r="P168" s="3"/>
      <c r="Q168" s="3"/>
      <c r="R168" s="62"/>
      <c r="S168" s="62"/>
      <c r="T168" s="2"/>
      <c r="U168" s="2"/>
      <c r="V168" s="2"/>
      <c r="W168" s="2"/>
      <c r="X168" s="2"/>
      <c r="Y168" s="84"/>
      <c r="AB168" s="30"/>
      <c r="AC168" s="30"/>
      <c r="AD168" s="62"/>
      <c r="AE168" s="62"/>
      <c r="AF168" s="82"/>
      <c r="AG168" s="82"/>
      <c r="AH168" s="82"/>
      <c r="AI168" s="138"/>
      <c r="AJ168" s="134"/>
      <c r="AK168" s="134"/>
      <c r="AL168" s="139"/>
      <c r="AM168" s="138"/>
      <c r="AN168" s="140"/>
      <c r="AO168" s="141"/>
    </row>
    <row r="169" spans="5:41" x14ac:dyDescent="0.2">
      <c r="E169" s="4"/>
      <c r="F169" s="25"/>
      <c r="G169" s="122"/>
      <c r="H169" s="82"/>
      <c r="I169" s="82"/>
      <c r="J169" s="82"/>
      <c r="K169" s="82"/>
      <c r="L169" s="82"/>
      <c r="M169" s="82"/>
      <c r="N169" s="2"/>
      <c r="O169" s="2"/>
      <c r="P169" s="3"/>
      <c r="Q169" s="3"/>
      <c r="R169" s="62"/>
      <c r="S169" s="62"/>
      <c r="T169" s="2"/>
      <c r="U169" s="2"/>
      <c r="V169" s="2"/>
      <c r="W169" s="2"/>
      <c r="X169" s="2"/>
      <c r="Y169" s="84"/>
      <c r="AB169" s="82"/>
      <c r="AC169" s="82"/>
      <c r="AD169" s="62"/>
      <c r="AE169" s="62"/>
      <c r="AF169" s="82"/>
      <c r="AG169" s="82"/>
      <c r="AH169" s="82"/>
      <c r="AI169" s="138"/>
      <c r="AJ169" s="134"/>
      <c r="AK169" s="134"/>
      <c r="AL169" s="138"/>
      <c r="AM169" s="138"/>
      <c r="AN169" s="140"/>
      <c r="AO169" s="141"/>
    </row>
    <row r="170" spans="5:41" x14ac:dyDescent="0.2">
      <c r="E170" s="4"/>
      <c r="F170" s="25"/>
      <c r="G170" s="122"/>
      <c r="H170" s="82"/>
      <c r="I170" s="82"/>
      <c r="J170" s="82"/>
      <c r="K170" s="82"/>
      <c r="L170" s="82"/>
      <c r="M170" s="82"/>
      <c r="N170" s="2"/>
      <c r="O170" s="2"/>
      <c r="P170" s="3"/>
      <c r="Q170" s="3"/>
      <c r="R170" s="62"/>
      <c r="S170" s="62"/>
      <c r="T170" s="2"/>
      <c r="U170" s="2"/>
      <c r="V170" s="2"/>
      <c r="W170" s="2"/>
      <c r="X170" s="2"/>
      <c r="Y170" s="84"/>
      <c r="AB170" s="82"/>
      <c r="AC170" s="82"/>
      <c r="AD170" s="62"/>
      <c r="AE170" s="62"/>
      <c r="AF170" s="82"/>
      <c r="AG170" s="82"/>
      <c r="AH170" s="82"/>
      <c r="AI170" s="138"/>
      <c r="AJ170" s="134"/>
      <c r="AK170" s="134"/>
      <c r="AL170" s="138"/>
      <c r="AM170" s="139"/>
      <c r="AN170" s="140"/>
      <c r="AO170" s="141"/>
    </row>
    <row r="171" spans="5:41" x14ac:dyDescent="0.2">
      <c r="E171" s="4"/>
      <c r="F171" s="25"/>
      <c r="G171" s="122"/>
      <c r="H171" s="82"/>
      <c r="I171" s="82"/>
      <c r="J171" s="82"/>
      <c r="K171" s="82"/>
      <c r="L171" s="82"/>
      <c r="M171" s="82"/>
      <c r="N171" s="2"/>
      <c r="O171" s="2"/>
      <c r="P171" s="3"/>
      <c r="Q171" s="3"/>
      <c r="R171" s="62"/>
      <c r="S171" s="62"/>
      <c r="T171" s="2"/>
      <c r="U171" s="2"/>
      <c r="V171" s="2"/>
      <c r="W171" s="2"/>
      <c r="X171" s="2"/>
      <c r="Y171" s="84"/>
      <c r="AB171" s="82"/>
      <c r="AC171" s="82"/>
      <c r="AD171" s="62"/>
      <c r="AE171" s="62"/>
      <c r="AF171" s="82"/>
      <c r="AG171" s="82"/>
      <c r="AH171" s="82"/>
      <c r="AI171" s="138"/>
      <c r="AJ171" s="134"/>
      <c r="AK171" s="134"/>
      <c r="AL171" s="138"/>
      <c r="AM171" s="138"/>
      <c r="AN171" s="140"/>
      <c r="AO171" s="141"/>
    </row>
    <row r="172" spans="5:41" x14ac:dyDescent="0.2">
      <c r="E172" s="4"/>
      <c r="F172" s="25"/>
      <c r="G172" s="122"/>
      <c r="H172" s="82"/>
      <c r="I172" s="82"/>
      <c r="J172" s="82"/>
      <c r="K172" s="82"/>
      <c r="L172" s="82"/>
      <c r="M172" s="82"/>
      <c r="N172" s="2"/>
      <c r="O172" s="2"/>
      <c r="P172" s="3"/>
      <c r="Q172" s="3"/>
      <c r="R172" s="62"/>
      <c r="S172" s="62"/>
      <c r="T172" s="2"/>
      <c r="U172" s="2"/>
      <c r="V172" s="2"/>
      <c r="W172" s="2"/>
      <c r="X172" s="2"/>
      <c r="Y172" s="84"/>
      <c r="AB172" s="82"/>
      <c r="AC172" s="82"/>
      <c r="AD172" s="62"/>
      <c r="AE172" s="62"/>
      <c r="AF172" s="82"/>
      <c r="AG172" s="82"/>
      <c r="AH172" s="82"/>
      <c r="AI172" s="138"/>
      <c r="AJ172" s="134"/>
      <c r="AK172" s="134"/>
      <c r="AL172" s="138"/>
      <c r="AM172" s="138"/>
      <c r="AN172" s="140"/>
      <c r="AO172" s="141"/>
    </row>
    <row r="173" spans="5:41" x14ac:dyDescent="0.2">
      <c r="E173" s="4"/>
      <c r="F173" s="25"/>
      <c r="G173" s="122"/>
      <c r="H173" s="82"/>
      <c r="I173" s="82"/>
      <c r="J173" s="82"/>
      <c r="K173" s="82"/>
      <c r="L173" s="82"/>
      <c r="M173" s="82"/>
      <c r="N173" s="2"/>
      <c r="O173" s="2"/>
      <c r="P173" s="3"/>
      <c r="Q173" s="3"/>
      <c r="R173" s="62"/>
      <c r="S173" s="62"/>
      <c r="T173" s="2"/>
      <c r="U173" s="2"/>
      <c r="V173" s="2"/>
      <c r="W173" s="2"/>
      <c r="X173" s="2"/>
      <c r="Y173" s="84"/>
      <c r="AB173" s="82"/>
      <c r="AC173" s="82"/>
      <c r="AD173" s="62"/>
      <c r="AE173" s="62"/>
      <c r="AF173" s="82"/>
      <c r="AG173" s="82"/>
      <c r="AH173" s="82"/>
      <c r="AI173" s="138"/>
      <c r="AJ173" s="134"/>
      <c r="AK173" s="134"/>
      <c r="AL173" s="138"/>
      <c r="AM173" s="138"/>
      <c r="AN173" s="140"/>
      <c r="AO173" s="141"/>
    </row>
    <row r="174" spans="5:41" x14ac:dyDescent="0.2">
      <c r="E174" s="4"/>
      <c r="F174" s="25"/>
      <c r="G174" s="122"/>
      <c r="H174" s="82"/>
      <c r="I174" s="82"/>
      <c r="J174" s="82"/>
      <c r="K174" s="82"/>
      <c r="L174" s="82"/>
      <c r="M174" s="82"/>
      <c r="N174" s="2"/>
      <c r="O174" s="2"/>
      <c r="P174" s="3"/>
      <c r="Q174" s="3"/>
      <c r="R174" s="62"/>
      <c r="S174" s="62"/>
      <c r="T174" s="2"/>
      <c r="U174" s="2"/>
      <c r="V174" s="2"/>
      <c r="W174" s="2"/>
      <c r="X174" s="2"/>
      <c r="Y174" s="84"/>
      <c r="AB174" s="82"/>
      <c r="AC174" s="82"/>
      <c r="AD174" s="62"/>
      <c r="AE174" s="62"/>
      <c r="AF174" s="82"/>
      <c r="AG174" s="82"/>
      <c r="AH174" s="82"/>
      <c r="AI174" s="138"/>
      <c r="AJ174" s="134"/>
      <c r="AK174" s="134"/>
      <c r="AL174" s="138"/>
      <c r="AM174" s="138"/>
      <c r="AN174" s="140"/>
      <c r="AO174" s="141"/>
    </row>
    <row r="175" spans="5:41" x14ac:dyDescent="0.2">
      <c r="E175" s="4"/>
      <c r="F175" s="25"/>
      <c r="G175" s="122"/>
      <c r="H175" s="82"/>
      <c r="I175" s="82"/>
      <c r="J175" s="82"/>
      <c r="K175" s="82"/>
      <c r="L175" s="82"/>
      <c r="M175" s="82"/>
      <c r="N175" s="2"/>
      <c r="O175" s="2"/>
      <c r="P175" s="3"/>
      <c r="Q175" s="3"/>
      <c r="R175" s="62"/>
      <c r="S175" s="62"/>
      <c r="T175" s="2"/>
      <c r="U175" s="2"/>
      <c r="V175" s="2"/>
      <c r="W175" s="2"/>
      <c r="X175" s="2"/>
      <c r="Y175" s="84"/>
      <c r="AB175" s="82"/>
      <c r="AC175" s="82"/>
      <c r="AD175" s="62"/>
      <c r="AE175" s="62"/>
      <c r="AF175" s="82"/>
      <c r="AG175" s="82"/>
      <c r="AH175" s="82"/>
      <c r="AI175" s="138"/>
      <c r="AJ175" s="134"/>
      <c r="AK175" s="134"/>
      <c r="AL175" s="139"/>
      <c r="AM175" s="138"/>
      <c r="AN175" s="140"/>
      <c r="AO175" s="141"/>
    </row>
    <row r="176" spans="5:41" x14ac:dyDescent="0.2">
      <c r="E176" s="4"/>
      <c r="F176" s="25"/>
      <c r="G176" s="122"/>
      <c r="H176" s="82"/>
      <c r="I176" s="82"/>
      <c r="J176" s="82"/>
      <c r="K176" s="82"/>
      <c r="L176" s="82"/>
      <c r="M176" s="82"/>
      <c r="N176" s="2"/>
      <c r="O176" s="2"/>
      <c r="P176" s="3"/>
      <c r="Q176" s="3"/>
      <c r="R176" s="62"/>
      <c r="S176" s="62"/>
      <c r="T176" s="2"/>
      <c r="U176" s="2"/>
      <c r="V176" s="2"/>
      <c r="W176" s="2"/>
      <c r="X176" s="2"/>
      <c r="Y176" s="84"/>
      <c r="AB176" s="82"/>
      <c r="AC176" s="82"/>
      <c r="AD176" s="62"/>
      <c r="AE176" s="62"/>
      <c r="AF176" s="82"/>
      <c r="AG176" s="82"/>
      <c r="AH176" s="82"/>
      <c r="AI176" s="138"/>
      <c r="AJ176" s="134"/>
      <c r="AK176" s="134"/>
      <c r="AL176" s="138"/>
      <c r="AM176" s="138"/>
      <c r="AN176" s="140"/>
      <c r="AO176" s="141"/>
    </row>
    <row r="177" spans="5:41" x14ac:dyDescent="0.2">
      <c r="E177" s="4"/>
      <c r="F177" s="25"/>
      <c r="G177" s="122"/>
      <c r="H177" s="82"/>
      <c r="I177" s="82"/>
      <c r="J177" s="82"/>
      <c r="K177" s="82"/>
      <c r="L177" s="82"/>
      <c r="M177" s="82"/>
      <c r="N177" s="2"/>
      <c r="O177" s="2"/>
      <c r="P177" s="3"/>
      <c r="Q177" s="3"/>
      <c r="R177" s="62"/>
      <c r="S177" s="62"/>
      <c r="T177" s="2"/>
      <c r="U177" s="2"/>
      <c r="V177" s="2"/>
      <c r="W177" s="2"/>
      <c r="X177" s="2"/>
      <c r="Y177" s="84"/>
      <c r="AB177" s="82"/>
      <c r="AC177" s="82"/>
      <c r="AD177" s="62"/>
      <c r="AE177" s="62"/>
      <c r="AF177" s="82"/>
      <c r="AG177" s="82"/>
      <c r="AH177" s="82"/>
      <c r="AI177" s="138"/>
      <c r="AJ177" s="134"/>
      <c r="AK177" s="134"/>
      <c r="AL177" s="138"/>
      <c r="AM177" s="138"/>
      <c r="AN177" s="140"/>
      <c r="AO177" s="141"/>
    </row>
    <row r="178" spans="5:41" x14ac:dyDescent="0.2">
      <c r="E178" s="4"/>
      <c r="F178" s="25"/>
      <c r="G178" s="122"/>
      <c r="H178" s="82"/>
      <c r="I178" s="82"/>
      <c r="J178" s="82"/>
      <c r="K178" s="82"/>
      <c r="L178" s="82"/>
      <c r="M178" s="82"/>
      <c r="N178" s="2"/>
      <c r="O178" s="2"/>
      <c r="P178" s="3"/>
      <c r="Q178" s="3"/>
      <c r="R178" s="62"/>
      <c r="S178" s="62"/>
      <c r="T178" s="2"/>
      <c r="U178" s="2"/>
      <c r="V178" s="2"/>
      <c r="W178" s="2"/>
      <c r="X178" s="2"/>
      <c r="Y178" s="84"/>
      <c r="AB178" s="82"/>
      <c r="AC178" s="82"/>
      <c r="AD178" s="62"/>
      <c r="AE178" s="62"/>
      <c r="AF178" s="82"/>
      <c r="AG178" s="82"/>
      <c r="AH178" s="82"/>
      <c r="AI178" s="138"/>
      <c r="AJ178" s="134"/>
      <c r="AK178" s="134"/>
      <c r="AL178" s="138"/>
      <c r="AM178" s="138"/>
      <c r="AN178" s="140"/>
      <c r="AO178" s="141"/>
    </row>
    <row r="179" spans="5:41" x14ac:dyDescent="0.2">
      <c r="E179" s="4"/>
      <c r="F179" s="25"/>
      <c r="G179" s="122"/>
      <c r="H179" s="82"/>
      <c r="I179" s="82"/>
      <c r="J179" s="82"/>
      <c r="K179" s="82"/>
      <c r="L179" s="82"/>
      <c r="M179" s="82"/>
      <c r="N179" s="2"/>
      <c r="O179" s="2"/>
      <c r="P179" s="3"/>
      <c r="Q179" s="3"/>
      <c r="R179" s="62"/>
      <c r="S179" s="62"/>
      <c r="T179" s="2"/>
      <c r="U179" s="2"/>
      <c r="V179" s="2"/>
      <c r="W179" s="2"/>
      <c r="X179" s="2"/>
      <c r="Y179" s="84"/>
      <c r="AB179" s="82"/>
      <c r="AC179" s="82"/>
      <c r="AD179" s="62"/>
      <c r="AE179" s="62"/>
      <c r="AF179" s="82"/>
      <c r="AG179" s="82"/>
      <c r="AH179" s="82"/>
      <c r="AI179" s="138"/>
      <c r="AJ179" s="134"/>
      <c r="AK179" s="134"/>
      <c r="AL179" s="138"/>
      <c r="AM179" s="138"/>
      <c r="AN179" s="140"/>
      <c r="AO179" s="141"/>
    </row>
    <row r="180" spans="5:41" x14ac:dyDescent="0.2">
      <c r="E180" s="4"/>
      <c r="F180" s="25"/>
      <c r="G180" s="122"/>
      <c r="H180" s="82"/>
      <c r="I180" s="82"/>
      <c r="J180" s="82"/>
      <c r="K180" s="82"/>
      <c r="L180" s="82"/>
      <c r="M180" s="82"/>
      <c r="N180" s="2"/>
      <c r="O180" s="2"/>
      <c r="P180" s="3"/>
      <c r="Q180" s="3"/>
      <c r="R180" s="62"/>
      <c r="S180" s="62"/>
      <c r="T180" s="2"/>
      <c r="U180" s="2"/>
      <c r="V180" s="2"/>
      <c r="W180" s="2"/>
      <c r="X180" s="2"/>
      <c r="Y180" s="84"/>
      <c r="AB180" s="82"/>
      <c r="AC180" s="82"/>
      <c r="AD180" s="62"/>
      <c r="AE180" s="62"/>
      <c r="AF180" s="82"/>
      <c r="AG180" s="82"/>
      <c r="AH180" s="82"/>
      <c r="AI180" s="138"/>
      <c r="AJ180" s="134"/>
      <c r="AK180" s="134"/>
      <c r="AL180" s="138"/>
      <c r="AM180" s="138"/>
      <c r="AN180" s="140"/>
      <c r="AO180" s="141"/>
    </row>
    <row r="181" spans="5:41" x14ac:dyDescent="0.2">
      <c r="E181" s="4"/>
      <c r="F181" s="25"/>
      <c r="G181" s="122"/>
      <c r="H181" s="82"/>
      <c r="I181" s="82"/>
      <c r="J181" s="82"/>
      <c r="K181" s="82"/>
      <c r="L181" s="82"/>
      <c r="M181" s="82"/>
      <c r="N181" s="2"/>
      <c r="O181" s="2"/>
      <c r="P181" s="3"/>
      <c r="Q181" s="3"/>
      <c r="R181" s="62"/>
      <c r="S181" s="62"/>
      <c r="T181" s="2"/>
      <c r="U181" s="2"/>
      <c r="V181" s="2"/>
      <c r="W181" s="2"/>
      <c r="X181" s="2"/>
      <c r="Y181" s="84"/>
      <c r="AB181" s="82"/>
      <c r="AC181" s="82"/>
      <c r="AD181" s="62"/>
      <c r="AE181" s="62"/>
      <c r="AF181" s="82"/>
      <c r="AG181" s="82"/>
      <c r="AH181" s="82"/>
      <c r="AI181" s="138"/>
      <c r="AJ181" s="134"/>
      <c r="AK181" s="134"/>
      <c r="AL181" s="138"/>
      <c r="AM181" s="138"/>
      <c r="AN181" s="140"/>
      <c r="AO181" s="141"/>
    </row>
    <row r="182" spans="5:41" x14ac:dyDescent="0.2">
      <c r="E182" s="4"/>
      <c r="F182" s="25"/>
      <c r="G182" s="122"/>
      <c r="H182" s="82"/>
      <c r="I182" s="82"/>
      <c r="J182" s="82"/>
      <c r="K182" s="82"/>
      <c r="L182" s="82"/>
      <c r="M182" s="82"/>
      <c r="N182" s="2"/>
      <c r="O182" s="2"/>
      <c r="P182" s="3"/>
      <c r="Q182" s="3"/>
      <c r="R182" s="62"/>
      <c r="S182" s="62"/>
      <c r="T182" s="2"/>
      <c r="U182" s="2"/>
      <c r="V182" s="2"/>
      <c r="W182" s="2"/>
      <c r="X182" s="2"/>
      <c r="Y182" s="84"/>
      <c r="AB182" s="82"/>
      <c r="AC182" s="82"/>
      <c r="AD182" s="62"/>
      <c r="AE182" s="62"/>
      <c r="AF182" s="82"/>
      <c r="AG182" s="82"/>
      <c r="AH182" s="82"/>
      <c r="AI182" s="138"/>
      <c r="AJ182" s="134"/>
      <c r="AK182" s="134"/>
      <c r="AL182" s="135"/>
      <c r="AM182" s="135"/>
      <c r="AN182" s="140"/>
      <c r="AO182" s="141"/>
    </row>
    <row r="183" spans="5:41" x14ac:dyDescent="0.2">
      <c r="E183" s="4"/>
      <c r="F183" s="25"/>
      <c r="G183" s="122"/>
      <c r="H183" s="82"/>
      <c r="I183" s="82"/>
      <c r="J183" s="82"/>
      <c r="K183" s="82"/>
      <c r="L183" s="82"/>
      <c r="M183" s="82"/>
      <c r="N183" s="2"/>
      <c r="O183" s="2"/>
      <c r="P183" s="3"/>
      <c r="Q183" s="3"/>
      <c r="R183" s="62"/>
      <c r="S183" s="62"/>
      <c r="T183" s="2"/>
      <c r="U183" s="2"/>
      <c r="V183" s="2"/>
      <c r="W183" s="2"/>
      <c r="X183" s="2"/>
      <c r="Y183" s="84"/>
      <c r="AB183" s="82"/>
      <c r="AC183" s="82"/>
      <c r="AD183" s="62"/>
      <c r="AE183" s="62"/>
      <c r="AF183" s="82"/>
      <c r="AG183" s="82"/>
      <c r="AH183" s="82"/>
      <c r="AK183" s="2"/>
      <c r="AL183" s="90"/>
      <c r="AM183" s="91"/>
    </row>
    <row r="184" spans="5:41" x14ac:dyDescent="0.2">
      <c r="E184" s="4"/>
      <c r="F184" s="25"/>
      <c r="G184" s="122"/>
      <c r="H184" s="82"/>
      <c r="I184" s="82"/>
      <c r="J184" s="82"/>
      <c r="K184" s="82"/>
      <c r="L184" s="82"/>
      <c r="M184" s="82"/>
      <c r="N184" s="2"/>
      <c r="O184" s="2"/>
      <c r="P184" s="3"/>
      <c r="Q184" s="3"/>
      <c r="R184" s="62"/>
      <c r="S184" s="62"/>
      <c r="T184" s="2"/>
      <c r="U184" s="2"/>
      <c r="V184" s="2"/>
      <c r="W184" s="2"/>
      <c r="X184" s="2"/>
      <c r="Y184" s="84"/>
      <c r="AB184" s="82"/>
      <c r="AC184" s="82"/>
      <c r="AD184" s="62"/>
      <c r="AE184" s="62"/>
      <c r="AF184" s="82"/>
      <c r="AG184" s="82"/>
      <c r="AH184" s="82"/>
      <c r="AK184" s="2"/>
      <c r="AL184" s="90"/>
      <c r="AM184" s="91"/>
    </row>
    <row r="185" spans="5:41" x14ac:dyDescent="0.2">
      <c r="E185" s="4"/>
      <c r="F185" s="25"/>
      <c r="G185" s="122"/>
      <c r="H185" s="82"/>
      <c r="I185" s="82"/>
      <c r="J185" s="82"/>
      <c r="K185" s="82"/>
      <c r="L185" s="82"/>
      <c r="M185" s="82"/>
      <c r="N185" s="2"/>
      <c r="O185" s="2"/>
      <c r="P185" s="3"/>
      <c r="Q185" s="3"/>
      <c r="R185" s="62"/>
      <c r="S185" s="62"/>
      <c r="T185" s="2"/>
      <c r="U185" s="2"/>
      <c r="V185" s="2"/>
      <c r="W185" s="2"/>
      <c r="X185" s="2"/>
      <c r="Y185" s="84"/>
      <c r="AB185" s="82"/>
      <c r="AC185" s="82"/>
      <c r="AD185" s="62"/>
      <c r="AE185" s="62"/>
      <c r="AF185" s="82"/>
      <c r="AG185" s="82"/>
      <c r="AH185" s="82"/>
      <c r="AK185" s="2"/>
      <c r="AL185" s="90"/>
      <c r="AM185" s="91"/>
    </row>
    <row r="186" spans="5:41" x14ac:dyDescent="0.2">
      <c r="E186" s="4"/>
      <c r="F186" s="25"/>
      <c r="G186" s="122"/>
      <c r="H186" s="82"/>
      <c r="I186" s="82"/>
      <c r="J186" s="82"/>
      <c r="K186" s="82"/>
      <c r="L186" s="82"/>
      <c r="M186" s="82"/>
      <c r="N186" s="2"/>
      <c r="O186" s="2"/>
      <c r="P186" s="3"/>
      <c r="Q186" s="3"/>
      <c r="R186" s="62"/>
      <c r="S186" s="62"/>
      <c r="T186" s="2"/>
      <c r="U186" s="2"/>
      <c r="V186" s="2"/>
      <c r="W186" s="2"/>
      <c r="X186" s="2"/>
      <c r="Y186" s="84"/>
      <c r="AB186" s="82"/>
      <c r="AC186" s="82"/>
      <c r="AD186" s="62"/>
      <c r="AE186" s="62"/>
      <c r="AF186" s="82"/>
      <c r="AG186" s="82"/>
      <c r="AH186" s="82"/>
      <c r="AK186" s="2"/>
      <c r="AL186" s="90"/>
      <c r="AM186" s="91"/>
    </row>
    <row r="187" spans="5:41" x14ac:dyDescent="0.2">
      <c r="E187" s="4"/>
      <c r="F187" s="25"/>
      <c r="G187" s="122"/>
      <c r="H187" s="82"/>
      <c r="I187" s="82"/>
      <c r="J187" s="82"/>
      <c r="K187" s="82"/>
      <c r="L187" s="82"/>
      <c r="M187" s="82"/>
      <c r="N187" s="2"/>
      <c r="O187" s="2"/>
      <c r="P187" s="3"/>
      <c r="Q187" s="3"/>
      <c r="R187" s="62"/>
      <c r="S187" s="62"/>
      <c r="T187" s="2"/>
      <c r="U187" s="2"/>
      <c r="V187" s="2"/>
      <c r="W187" s="2"/>
      <c r="X187" s="2"/>
      <c r="Y187" s="84"/>
      <c r="AB187" s="82"/>
      <c r="AC187" s="82"/>
      <c r="AD187" s="62"/>
      <c r="AE187" s="62"/>
      <c r="AF187" s="82"/>
      <c r="AG187" s="82"/>
      <c r="AH187" s="82"/>
      <c r="AK187" s="2"/>
      <c r="AL187" s="90"/>
      <c r="AM187" s="91"/>
    </row>
    <row r="188" spans="5:41" x14ac:dyDescent="0.2">
      <c r="E188" s="4"/>
      <c r="F188" s="123"/>
      <c r="G188" s="122"/>
      <c r="H188" s="82"/>
      <c r="I188" s="82"/>
      <c r="J188" s="82"/>
      <c r="K188" s="82"/>
      <c r="L188" s="82"/>
      <c r="M188" s="82"/>
      <c r="N188" s="2"/>
      <c r="O188" s="2"/>
      <c r="P188" s="3"/>
      <c r="Q188" s="3"/>
      <c r="R188" s="62"/>
      <c r="S188" s="62"/>
      <c r="T188" s="2"/>
      <c r="U188" s="2"/>
      <c r="V188" s="2"/>
      <c r="W188" s="2"/>
      <c r="X188" s="2"/>
      <c r="Y188" s="84"/>
      <c r="AB188" s="82"/>
      <c r="AC188" s="82"/>
      <c r="AD188" s="62"/>
      <c r="AE188" s="62"/>
      <c r="AF188" s="82"/>
      <c r="AG188" s="82"/>
      <c r="AH188" s="82"/>
      <c r="AK188" s="2"/>
      <c r="AL188" s="90"/>
      <c r="AM188" s="91"/>
    </row>
    <row r="189" spans="5:41" x14ac:dyDescent="0.2">
      <c r="E189" s="4"/>
      <c r="F189" s="123"/>
      <c r="G189" s="122"/>
      <c r="H189" s="82"/>
      <c r="I189" s="82"/>
      <c r="J189" s="82"/>
      <c r="K189" s="82"/>
      <c r="L189" s="82"/>
      <c r="M189" s="82"/>
      <c r="N189" s="2"/>
      <c r="O189" s="2"/>
      <c r="P189" s="3"/>
      <c r="Q189" s="3"/>
      <c r="R189" s="62"/>
      <c r="S189" s="62"/>
      <c r="T189" s="2"/>
      <c r="U189" s="2"/>
      <c r="V189" s="2"/>
      <c r="W189" s="2"/>
      <c r="X189" s="2"/>
      <c r="Y189" s="84"/>
      <c r="AB189" s="82"/>
      <c r="AC189" s="82"/>
      <c r="AD189" s="62"/>
      <c r="AE189" s="62"/>
      <c r="AF189" s="82"/>
      <c r="AG189" s="82"/>
      <c r="AH189" s="82"/>
      <c r="AK189" s="2"/>
      <c r="AL189" s="90"/>
      <c r="AM189" s="91"/>
    </row>
    <row r="190" spans="5:41" x14ac:dyDescent="0.2">
      <c r="E190" s="4"/>
      <c r="F190" s="123"/>
      <c r="G190" s="122"/>
      <c r="H190" s="82"/>
      <c r="I190" s="82"/>
      <c r="J190" s="82"/>
      <c r="K190" s="82"/>
      <c r="L190" s="82"/>
      <c r="M190" s="82"/>
      <c r="N190" s="2"/>
      <c r="O190" s="2"/>
      <c r="P190" s="3"/>
      <c r="Q190" s="3"/>
      <c r="R190" s="62"/>
      <c r="S190" s="62"/>
      <c r="T190" s="2"/>
      <c r="U190" s="2"/>
      <c r="V190" s="2"/>
      <c r="W190" s="2"/>
      <c r="X190" s="2"/>
      <c r="Y190" s="84"/>
      <c r="AB190" s="82"/>
      <c r="AC190" s="82"/>
      <c r="AD190" s="62"/>
      <c r="AE190" s="62"/>
      <c r="AF190" s="82"/>
      <c r="AG190" s="82"/>
      <c r="AH190" s="82"/>
      <c r="AK190" s="2"/>
      <c r="AL190" s="90"/>
      <c r="AM190" s="91"/>
    </row>
    <row r="191" spans="5:41" x14ac:dyDescent="0.2">
      <c r="E191" s="4"/>
      <c r="F191" s="123"/>
      <c r="G191" s="122"/>
      <c r="H191" s="82"/>
      <c r="I191" s="82"/>
      <c r="J191" s="82"/>
      <c r="K191" s="82"/>
      <c r="L191" s="82"/>
      <c r="M191" s="82"/>
      <c r="N191" s="2"/>
      <c r="O191" s="2"/>
      <c r="P191" s="3"/>
      <c r="Q191" s="3"/>
      <c r="R191" s="62"/>
      <c r="S191" s="62"/>
      <c r="T191" s="2"/>
      <c r="U191" s="2"/>
      <c r="V191" s="2"/>
      <c r="W191" s="2"/>
      <c r="X191" s="2"/>
      <c r="Y191" s="84"/>
      <c r="AB191" s="82"/>
      <c r="AC191" s="82"/>
      <c r="AD191" s="62"/>
      <c r="AE191" s="62"/>
      <c r="AF191" s="82"/>
      <c r="AG191" s="82"/>
      <c r="AH191" s="82"/>
      <c r="AK191" s="2"/>
      <c r="AL191" s="90"/>
      <c r="AM191" s="91"/>
    </row>
    <row r="192" spans="5:41" x14ac:dyDescent="0.2">
      <c r="E192" s="4"/>
      <c r="F192" s="123"/>
      <c r="G192" s="122"/>
      <c r="H192" s="82"/>
      <c r="I192" s="82"/>
      <c r="J192" s="82"/>
      <c r="K192" s="82"/>
      <c r="L192" s="82"/>
      <c r="M192" s="82"/>
      <c r="N192" s="2"/>
      <c r="O192" s="2"/>
      <c r="P192" s="3"/>
      <c r="Q192" s="3"/>
      <c r="R192" s="62"/>
      <c r="S192" s="62"/>
      <c r="T192" s="2"/>
      <c r="U192" s="2"/>
      <c r="V192" s="2"/>
      <c r="W192" s="2"/>
      <c r="X192" s="2"/>
      <c r="Y192" s="84"/>
      <c r="AB192" s="82"/>
      <c r="AC192" s="82"/>
      <c r="AD192" s="62"/>
      <c r="AE192" s="62"/>
      <c r="AF192" s="82"/>
      <c r="AG192" s="82"/>
      <c r="AH192" s="82"/>
      <c r="AK192" s="2"/>
      <c r="AL192" s="90"/>
      <c r="AM192" s="91"/>
    </row>
    <row r="193" spans="5:41" x14ac:dyDescent="0.2">
      <c r="E193" s="4"/>
      <c r="F193" s="123"/>
      <c r="G193" s="122"/>
      <c r="H193" s="82"/>
      <c r="I193" s="82"/>
      <c r="J193" s="82"/>
      <c r="K193" s="82"/>
      <c r="L193" s="82"/>
      <c r="M193" s="82"/>
      <c r="N193" s="2"/>
      <c r="O193" s="2"/>
      <c r="P193" s="3"/>
      <c r="Q193" s="3"/>
      <c r="R193" s="62"/>
      <c r="S193" s="62"/>
      <c r="T193" s="2"/>
      <c r="U193" s="2"/>
      <c r="V193" s="2"/>
      <c r="W193" s="2"/>
      <c r="X193" s="2"/>
      <c r="Y193" s="84"/>
      <c r="AB193" s="82"/>
      <c r="AC193" s="82"/>
      <c r="AD193" s="62"/>
      <c r="AE193" s="62"/>
      <c r="AF193" s="82"/>
      <c r="AG193" s="82"/>
      <c r="AH193" s="82"/>
      <c r="AK193" s="2"/>
      <c r="AL193" s="90"/>
      <c r="AM193" s="91"/>
    </row>
    <row r="194" spans="5:41" x14ac:dyDescent="0.2">
      <c r="E194" s="4"/>
      <c r="F194" s="123"/>
      <c r="G194" s="122"/>
      <c r="H194" s="82"/>
      <c r="I194" s="82"/>
      <c r="J194" s="82"/>
      <c r="K194" s="82"/>
      <c r="L194" s="82"/>
      <c r="M194" s="82"/>
      <c r="N194" s="2"/>
      <c r="O194" s="2"/>
      <c r="P194" s="3"/>
      <c r="Q194" s="3"/>
      <c r="R194" s="62"/>
      <c r="S194" s="62"/>
      <c r="T194" s="2"/>
      <c r="U194" s="2"/>
      <c r="V194" s="2"/>
      <c r="W194" s="2"/>
      <c r="X194" s="2"/>
      <c r="Y194" s="84"/>
      <c r="AB194" s="82"/>
      <c r="AC194" s="82"/>
      <c r="AD194" s="62"/>
      <c r="AE194" s="62"/>
      <c r="AF194" s="82"/>
      <c r="AG194" s="82"/>
      <c r="AH194" s="82"/>
      <c r="AK194" s="2"/>
      <c r="AL194" s="90"/>
      <c r="AM194" s="91"/>
    </row>
    <row r="195" spans="5:41" x14ac:dyDescent="0.2">
      <c r="E195" s="4"/>
      <c r="F195" s="123"/>
      <c r="G195" s="122"/>
      <c r="H195" s="82"/>
      <c r="I195" s="82"/>
      <c r="J195" s="82"/>
      <c r="K195" s="82"/>
      <c r="L195" s="82"/>
      <c r="M195" s="82"/>
      <c r="N195" s="2"/>
      <c r="O195" s="2"/>
      <c r="P195" s="3"/>
      <c r="Q195" s="3"/>
      <c r="R195" s="62"/>
      <c r="S195" s="62"/>
      <c r="T195" s="2"/>
      <c r="U195" s="2"/>
      <c r="V195" s="2"/>
      <c r="W195" s="2"/>
      <c r="X195" s="2"/>
      <c r="Y195" s="84"/>
      <c r="AB195" s="82"/>
      <c r="AC195" s="82"/>
      <c r="AD195" s="62"/>
      <c r="AE195" s="62"/>
      <c r="AF195" s="82"/>
      <c r="AG195" s="82"/>
      <c r="AH195" s="82"/>
      <c r="AK195" s="2"/>
      <c r="AL195" s="90"/>
      <c r="AM195" s="91"/>
    </row>
    <row r="196" spans="5:41" x14ac:dyDescent="0.2">
      <c r="E196" s="4"/>
      <c r="F196" s="123"/>
      <c r="G196" s="122"/>
      <c r="H196" s="82"/>
      <c r="I196" s="82"/>
      <c r="J196" s="82"/>
      <c r="K196" s="82"/>
      <c r="L196" s="82"/>
      <c r="M196" s="82"/>
      <c r="N196" s="2"/>
      <c r="O196" s="2"/>
      <c r="P196" s="3"/>
      <c r="Q196" s="3"/>
      <c r="R196" s="62"/>
      <c r="S196" s="62"/>
      <c r="T196" s="2"/>
      <c r="U196" s="2"/>
      <c r="V196" s="2"/>
      <c r="W196" s="2"/>
      <c r="X196" s="2"/>
      <c r="Y196" s="84"/>
      <c r="AB196" s="82"/>
      <c r="AC196" s="82"/>
      <c r="AD196" s="62"/>
      <c r="AE196" s="62"/>
      <c r="AF196" s="82"/>
      <c r="AG196" s="82"/>
      <c r="AH196" s="82"/>
      <c r="AK196" s="2"/>
      <c r="AL196" s="90"/>
      <c r="AM196" s="91"/>
    </row>
    <row r="197" spans="5:41" x14ac:dyDescent="0.2">
      <c r="E197" s="4"/>
      <c r="F197" s="123"/>
      <c r="G197" s="122"/>
      <c r="H197" s="82"/>
      <c r="I197" s="82"/>
      <c r="J197" s="82"/>
      <c r="K197" s="82"/>
      <c r="L197" s="82"/>
      <c r="M197" s="82"/>
      <c r="N197" s="2"/>
      <c r="O197" s="2"/>
      <c r="P197" s="3"/>
      <c r="Q197" s="3"/>
      <c r="R197" s="62"/>
      <c r="S197" s="62"/>
      <c r="T197" s="2"/>
      <c r="U197" s="2"/>
      <c r="V197" s="2"/>
      <c r="W197" s="2"/>
      <c r="X197" s="2"/>
      <c r="Y197" s="84"/>
      <c r="AB197" s="82"/>
      <c r="AC197" s="82"/>
      <c r="AD197" s="62"/>
      <c r="AE197" s="62"/>
      <c r="AF197" s="82"/>
      <c r="AG197" s="82"/>
      <c r="AH197" s="82"/>
      <c r="AK197" s="2"/>
      <c r="AL197" s="90"/>
      <c r="AM197" s="91"/>
      <c r="AO197" s="1"/>
    </row>
    <row r="198" spans="5:41" x14ac:dyDescent="0.2">
      <c r="E198" s="4"/>
      <c r="F198" s="123"/>
      <c r="G198" s="122"/>
      <c r="H198" s="82"/>
      <c r="I198" s="82"/>
      <c r="J198" s="82"/>
      <c r="K198" s="82"/>
      <c r="L198" s="82"/>
      <c r="M198" s="82"/>
      <c r="N198" s="2"/>
      <c r="O198" s="2"/>
      <c r="P198" s="3"/>
      <c r="Q198" s="3"/>
      <c r="R198" s="62"/>
      <c r="S198" s="62"/>
      <c r="T198" s="2"/>
      <c r="U198" s="2"/>
      <c r="V198" s="2"/>
      <c r="W198" s="2"/>
      <c r="X198" s="2"/>
      <c r="Y198" s="84"/>
      <c r="AB198" s="82"/>
      <c r="AC198" s="82"/>
      <c r="AD198" s="62"/>
      <c r="AE198" s="62"/>
      <c r="AF198" s="82"/>
      <c r="AG198" s="82"/>
      <c r="AH198" s="82"/>
      <c r="AK198" s="2"/>
      <c r="AL198" s="90"/>
      <c r="AM198" s="91"/>
      <c r="AO198" s="1"/>
    </row>
    <row r="199" spans="5:41" x14ac:dyDescent="0.2">
      <c r="E199" s="4"/>
      <c r="F199" s="123"/>
      <c r="G199" s="122"/>
      <c r="H199" s="82"/>
      <c r="I199" s="82"/>
      <c r="J199" s="82"/>
      <c r="K199" s="82"/>
      <c r="L199" s="82"/>
      <c r="M199" s="82"/>
      <c r="N199" s="2"/>
      <c r="O199" s="2"/>
      <c r="P199" s="3"/>
      <c r="Q199" s="3"/>
      <c r="R199" s="62"/>
      <c r="S199" s="62"/>
      <c r="T199" s="2"/>
      <c r="U199" s="2"/>
      <c r="V199" s="2"/>
      <c r="W199" s="2"/>
      <c r="X199" s="2"/>
      <c r="Y199" s="84"/>
      <c r="AB199" s="82"/>
      <c r="AC199" s="82"/>
      <c r="AD199" s="62"/>
      <c r="AE199" s="62"/>
      <c r="AF199" s="82"/>
      <c r="AG199" s="82"/>
      <c r="AH199" s="82"/>
      <c r="AK199" s="2"/>
      <c r="AL199" s="90"/>
      <c r="AM199" s="91"/>
      <c r="AO199" s="1"/>
    </row>
    <row r="200" spans="5:41" x14ac:dyDescent="0.2">
      <c r="E200" s="4"/>
      <c r="F200" s="123"/>
      <c r="G200" s="122"/>
      <c r="H200" s="82"/>
      <c r="I200" s="82"/>
      <c r="J200" s="82"/>
      <c r="K200" s="82"/>
      <c r="L200" s="82"/>
      <c r="M200" s="82"/>
      <c r="N200" s="2"/>
      <c r="O200" s="2"/>
      <c r="P200" s="3"/>
      <c r="Q200" s="3"/>
      <c r="R200" s="62"/>
      <c r="S200" s="62"/>
      <c r="T200" s="2"/>
      <c r="U200" s="2"/>
      <c r="V200" s="2"/>
      <c r="W200" s="2"/>
      <c r="X200" s="2"/>
      <c r="Y200" s="84"/>
      <c r="AB200" s="82"/>
      <c r="AC200" s="82"/>
      <c r="AD200" s="62"/>
      <c r="AE200" s="62"/>
      <c r="AF200" s="82"/>
      <c r="AG200" s="82"/>
      <c r="AH200" s="82"/>
      <c r="AK200" s="2"/>
      <c r="AL200" s="90"/>
      <c r="AM200" s="91"/>
      <c r="AO200" s="1"/>
    </row>
    <row r="201" spans="5:41" x14ac:dyDescent="0.2">
      <c r="E201" s="4"/>
      <c r="F201" s="25"/>
      <c r="G201" s="122"/>
      <c r="H201" s="82"/>
      <c r="I201" s="82"/>
      <c r="J201" s="82"/>
      <c r="K201" s="82"/>
      <c r="L201" s="82"/>
      <c r="M201" s="82"/>
      <c r="N201" s="2"/>
      <c r="O201" s="2"/>
      <c r="P201" s="3"/>
      <c r="Q201" s="3"/>
      <c r="R201" s="62"/>
      <c r="S201" s="62"/>
      <c r="T201" s="2"/>
      <c r="U201" s="2"/>
      <c r="V201" s="2"/>
      <c r="W201" s="2"/>
      <c r="X201" s="2"/>
      <c r="Y201" s="84"/>
      <c r="AB201" s="82"/>
      <c r="AC201" s="82"/>
      <c r="AD201" s="62"/>
      <c r="AE201" s="62"/>
      <c r="AF201" s="82"/>
      <c r="AG201" s="82"/>
      <c r="AH201" s="82"/>
      <c r="AK201" s="2"/>
      <c r="AL201" s="90"/>
      <c r="AM201" s="91"/>
      <c r="AO201" s="1"/>
    </row>
    <row r="202" spans="5:41" x14ac:dyDescent="0.2">
      <c r="E202" s="4"/>
      <c r="F202" s="25"/>
      <c r="G202" s="122"/>
      <c r="H202" s="82"/>
      <c r="I202" s="82"/>
      <c r="J202" s="82"/>
      <c r="K202" s="82"/>
      <c r="L202" s="82"/>
      <c r="M202" s="82"/>
      <c r="N202" s="2"/>
      <c r="O202" s="2"/>
      <c r="P202" s="3"/>
      <c r="Q202" s="3"/>
      <c r="R202" s="62"/>
      <c r="S202" s="62"/>
      <c r="T202" s="2"/>
      <c r="U202" s="2"/>
      <c r="V202" s="2"/>
      <c r="W202" s="2"/>
      <c r="X202" s="2"/>
      <c r="Y202" s="84"/>
      <c r="AB202" s="82"/>
      <c r="AC202" s="82"/>
      <c r="AD202" s="62"/>
      <c r="AE202" s="62"/>
      <c r="AF202" s="82"/>
      <c r="AG202" s="82"/>
      <c r="AH202" s="82"/>
      <c r="AK202" s="2"/>
      <c r="AL202" s="90"/>
      <c r="AM202" s="91"/>
      <c r="AO202" s="1"/>
    </row>
    <row r="203" spans="5:41" x14ac:dyDescent="0.2">
      <c r="E203" s="4"/>
      <c r="F203" s="25"/>
      <c r="G203" s="122"/>
      <c r="H203" s="82"/>
      <c r="I203" s="82"/>
      <c r="J203" s="82"/>
      <c r="K203" s="82"/>
      <c r="L203" s="82"/>
      <c r="M203" s="82"/>
      <c r="N203" s="2"/>
      <c r="O203" s="2"/>
      <c r="P203" s="3"/>
      <c r="Q203" s="3"/>
      <c r="R203" s="62"/>
      <c r="S203" s="62"/>
      <c r="T203" s="2"/>
      <c r="U203" s="2"/>
      <c r="V203" s="2"/>
      <c r="W203" s="2"/>
      <c r="X203" s="2"/>
      <c r="Y203" s="84"/>
      <c r="AB203" s="82"/>
      <c r="AC203" s="82"/>
      <c r="AD203" s="62"/>
      <c r="AE203" s="62"/>
      <c r="AF203" s="82"/>
      <c r="AG203" s="82"/>
      <c r="AH203" s="82"/>
      <c r="AK203" s="2"/>
      <c r="AL203" s="90"/>
      <c r="AM203" s="91"/>
      <c r="AO203" s="1"/>
    </row>
    <row r="204" spans="5:41" x14ac:dyDescent="0.2">
      <c r="E204" s="4"/>
      <c r="F204" s="25"/>
      <c r="G204" s="122"/>
      <c r="H204" s="82"/>
      <c r="I204" s="82"/>
      <c r="J204" s="82"/>
      <c r="K204" s="82"/>
      <c r="L204" s="82"/>
      <c r="M204" s="82"/>
      <c r="N204" s="2"/>
      <c r="O204" s="2"/>
      <c r="P204" s="3"/>
      <c r="Q204" s="3"/>
      <c r="R204" s="62"/>
      <c r="S204" s="62"/>
      <c r="T204" s="2"/>
      <c r="U204" s="2"/>
      <c r="V204" s="2"/>
      <c r="W204" s="2"/>
      <c r="X204" s="2"/>
      <c r="Y204" s="84"/>
      <c r="AB204" s="82"/>
      <c r="AC204" s="82"/>
      <c r="AD204" s="62"/>
      <c r="AE204" s="62"/>
      <c r="AF204" s="82"/>
      <c r="AG204" s="82"/>
      <c r="AH204" s="82"/>
      <c r="AK204" s="2"/>
      <c r="AL204" s="90"/>
      <c r="AM204" s="91"/>
      <c r="AO204" s="1"/>
    </row>
    <row r="205" spans="5:41" x14ac:dyDescent="0.2">
      <c r="E205" s="4"/>
      <c r="F205" s="25"/>
      <c r="G205" s="122"/>
      <c r="H205" s="82"/>
      <c r="I205" s="82"/>
      <c r="J205" s="82"/>
      <c r="K205" s="82"/>
      <c r="L205" s="82"/>
      <c r="M205" s="82"/>
      <c r="N205" s="2"/>
      <c r="O205" s="2"/>
      <c r="P205" s="3"/>
      <c r="Q205" s="3"/>
      <c r="R205" s="62"/>
      <c r="S205" s="62"/>
      <c r="T205" s="2"/>
      <c r="U205" s="2"/>
      <c r="V205" s="2"/>
      <c r="W205" s="2"/>
      <c r="X205" s="2"/>
      <c r="Y205" s="84"/>
      <c r="AB205" s="82"/>
      <c r="AC205" s="82"/>
      <c r="AD205" s="62"/>
      <c r="AE205" s="62"/>
      <c r="AF205" s="82"/>
      <c r="AG205" s="82"/>
      <c r="AH205" s="82"/>
      <c r="AK205" s="2"/>
      <c r="AL205" s="90"/>
      <c r="AM205" s="91"/>
      <c r="AO205" s="1"/>
    </row>
    <row r="206" spans="5:41" x14ac:dyDescent="0.2">
      <c r="E206" s="4"/>
      <c r="F206" s="25"/>
      <c r="G206" s="122"/>
      <c r="H206" s="82"/>
      <c r="I206" s="82"/>
      <c r="J206" s="82"/>
      <c r="K206" s="82"/>
      <c r="L206" s="82"/>
      <c r="M206" s="82"/>
      <c r="N206" s="2"/>
      <c r="O206" s="2"/>
      <c r="P206" s="3"/>
      <c r="Q206" s="3"/>
      <c r="R206" s="62"/>
      <c r="S206" s="62"/>
      <c r="T206" s="2"/>
      <c r="U206" s="2"/>
      <c r="V206" s="2"/>
      <c r="W206" s="2"/>
      <c r="X206" s="2"/>
      <c r="Y206" s="84"/>
      <c r="AB206" s="82"/>
      <c r="AC206" s="82"/>
      <c r="AD206" s="62"/>
      <c r="AE206" s="62"/>
      <c r="AF206" s="82"/>
      <c r="AG206" s="82"/>
      <c r="AH206" s="82"/>
      <c r="AK206" s="2"/>
      <c r="AL206" s="90"/>
      <c r="AM206" s="91"/>
      <c r="AO206" s="1"/>
    </row>
    <row r="207" spans="5:41" x14ac:dyDescent="0.2">
      <c r="E207" s="4"/>
      <c r="F207" s="25"/>
      <c r="G207" s="122"/>
      <c r="H207" s="82"/>
      <c r="I207" s="82"/>
      <c r="J207" s="82"/>
      <c r="K207" s="82"/>
      <c r="L207" s="82"/>
      <c r="M207" s="82"/>
      <c r="N207" s="2"/>
      <c r="O207" s="2"/>
      <c r="P207" s="3"/>
      <c r="Q207" s="3"/>
      <c r="R207" s="62"/>
      <c r="S207" s="62"/>
      <c r="T207" s="2"/>
      <c r="U207" s="2"/>
      <c r="V207" s="2"/>
      <c r="W207" s="2"/>
      <c r="X207" s="2"/>
      <c r="Y207" s="84"/>
      <c r="AB207" s="82"/>
      <c r="AC207" s="82"/>
      <c r="AD207" s="62"/>
      <c r="AE207" s="62"/>
      <c r="AF207" s="82"/>
      <c r="AG207" s="82"/>
      <c r="AH207" s="82"/>
      <c r="AK207" s="2"/>
      <c r="AL207" s="90"/>
      <c r="AM207" s="91"/>
      <c r="AO207" s="1"/>
    </row>
    <row r="208" spans="5:41" x14ac:dyDescent="0.2">
      <c r="E208" s="4"/>
      <c r="F208" s="25"/>
      <c r="G208" s="122"/>
      <c r="H208" s="82"/>
      <c r="I208" s="82"/>
      <c r="J208" s="82"/>
      <c r="K208" s="82"/>
      <c r="L208" s="82"/>
      <c r="M208" s="82"/>
      <c r="N208" s="2"/>
      <c r="O208" s="2"/>
      <c r="P208" s="3"/>
      <c r="Q208" s="3"/>
      <c r="R208" s="62"/>
      <c r="S208" s="62"/>
      <c r="T208" s="2"/>
      <c r="U208" s="2"/>
      <c r="V208" s="2"/>
      <c r="W208" s="2"/>
      <c r="X208" s="2"/>
      <c r="Y208" s="84"/>
      <c r="AB208" s="82"/>
      <c r="AC208" s="82"/>
      <c r="AD208" s="62"/>
      <c r="AE208" s="62"/>
      <c r="AF208" s="82"/>
      <c r="AG208" s="82"/>
      <c r="AH208" s="82"/>
      <c r="AK208" s="2"/>
      <c r="AL208" s="90"/>
      <c r="AM208" s="91"/>
      <c r="AO208" s="1"/>
    </row>
    <row r="209" spans="5:41" x14ac:dyDescent="0.2">
      <c r="E209" s="4"/>
      <c r="F209" s="25"/>
      <c r="G209" s="122"/>
      <c r="H209" s="82"/>
      <c r="I209" s="82"/>
      <c r="J209" s="82"/>
      <c r="K209" s="82"/>
      <c r="L209" s="82"/>
      <c r="M209" s="82"/>
      <c r="N209" s="2"/>
      <c r="O209" s="2"/>
      <c r="P209" s="3"/>
      <c r="Q209" s="3"/>
      <c r="R209" s="62"/>
      <c r="S209" s="62"/>
      <c r="T209" s="2"/>
      <c r="U209" s="2"/>
      <c r="V209" s="2"/>
      <c r="W209" s="2"/>
      <c r="X209" s="2"/>
      <c r="Y209" s="84"/>
      <c r="AB209" s="82"/>
      <c r="AC209" s="82"/>
      <c r="AD209" s="62"/>
      <c r="AE209" s="62"/>
      <c r="AF209" s="82"/>
      <c r="AG209" s="82"/>
      <c r="AH209" s="82"/>
      <c r="AK209" s="2"/>
      <c r="AL209" s="90"/>
      <c r="AM209" s="91"/>
      <c r="AO209" s="1"/>
    </row>
    <row r="210" spans="5:41" x14ac:dyDescent="0.2">
      <c r="E210" s="4"/>
      <c r="F210" s="25"/>
      <c r="G210" s="122"/>
      <c r="H210" s="82"/>
      <c r="I210" s="82"/>
      <c r="J210" s="82"/>
      <c r="K210" s="82"/>
      <c r="L210" s="82"/>
      <c r="M210" s="82"/>
      <c r="N210" s="2"/>
      <c r="O210" s="2"/>
      <c r="P210" s="3"/>
      <c r="Q210" s="3"/>
      <c r="R210" s="62"/>
      <c r="S210" s="62"/>
      <c r="T210" s="2"/>
      <c r="U210" s="2"/>
      <c r="V210" s="2"/>
      <c r="W210" s="2"/>
      <c r="X210" s="2"/>
      <c r="Y210" s="84"/>
      <c r="AB210" s="82"/>
      <c r="AC210" s="82"/>
      <c r="AD210" s="62"/>
      <c r="AE210" s="62"/>
      <c r="AF210" s="82"/>
      <c r="AG210" s="82"/>
      <c r="AH210" s="82"/>
      <c r="AK210" s="2"/>
      <c r="AL210" s="90"/>
      <c r="AM210" s="91"/>
      <c r="AO210" s="1"/>
    </row>
    <row r="211" spans="5:41" x14ac:dyDescent="0.2">
      <c r="E211" s="4"/>
      <c r="F211" s="25"/>
      <c r="G211" s="122"/>
      <c r="H211" s="82"/>
      <c r="I211" s="82"/>
      <c r="J211" s="82"/>
      <c r="K211" s="82"/>
      <c r="L211" s="82"/>
      <c r="M211" s="82"/>
      <c r="N211" s="2"/>
      <c r="O211" s="2"/>
      <c r="P211" s="3"/>
      <c r="Q211" s="3"/>
      <c r="R211" s="62"/>
      <c r="S211" s="62"/>
      <c r="T211" s="2"/>
      <c r="U211" s="2"/>
      <c r="V211" s="2"/>
      <c r="W211" s="2"/>
      <c r="X211" s="2"/>
      <c r="Y211" s="84"/>
      <c r="AB211" s="82"/>
      <c r="AC211" s="82"/>
      <c r="AD211" s="62"/>
      <c r="AE211" s="62"/>
      <c r="AF211" s="82"/>
      <c r="AG211" s="82"/>
      <c r="AH211" s="82"/>
      <c r="AK211" s="2"/>
      <c r="AL211" s="90"/>
      <c r="AM211" s="91"/>
      <c r="AO211" s="1"/>
    </row>
    <row r="212" spans="5:41" x14ac:dyDescent="0.2">
      <c r="E212" s="4"/>
      <c r="F212" s="25"/>
      <c r="G212" s="122"/>
      <c r="H212" s="82"/>
      <c r="I212" s="82"/>
      <c r="J212" s="82"/>
      <c r="K212" s="82"/>
      <c r="L212" s="82"/>
      <c r="M212" s="82"/>
      <c r="N212" s="2"/>
      <c r="O212" s="2"/>
      <c r="P212" s="3"/>
      <c r="Q212" s="3"/>
      <c r="R212" s="62"/>
      <c r="S212" s="62"/>
      <c r="T212" s="2"/>
      <c r="U212" s="2"/>
      <c r="V212" s="2"/>
      <c r="W212" s="2"/>
      <c r="X212" s="2"/>
      <c r="Y212" s="84"/>
      <c r="AB212" s="82"/>
      <c r="AC212" s="82"/>
      <c r="AD212" s="62"/>
      <c r="AE212" s="62"/>
      <c r="AF212" s="82"/>
      <c r="AG212" s="82"/>
      <c r="AH212" s="82"/>
      <c r="AK212" s="2"/>
      <c r="AL212" s="90"/>
      <c r="AM212" s="91"/>
      <c r="AO212" s="1"/>
    </row>
    <row r="213" spans="5:41" x14ac:dyDescent="0.2">
      <c r="E213" s="4"/>
      <c r="F213" s="25"/>
      <c r="G213" s="122"/>
      <c r="H213" s="82"/>
      <c r="I213" s="82"/>
      <c r="J213" s="82"/>
      <c r="K213" s="82"/>
      <c r="L213" s="82"/>
      <c r="M213" s="82"/>
      <c r="N213" s="2"/>
      <c r="O213" s="2"/>
      <c r="P213" s="3"/>
      <c r="Q213" s="3"/>
      <c r="R213" s="62"/>
      <c r="S213" s="62"/>
      <c r="T213" s="2"/>
      <c r="U213" s="2"/>
      <c r="V213" s="2"/>
      <c r="W213" s="2"/>
      <c r="X213" s="2"/>
      <c r="Y213" s="84"/>
      <c r="AB213" s="82"/>
      <c r="AC213" s="82"/>
      <c r="AD213" s="62"/>
      <c r="AE213" s="62"/>
      <c r="AF213" s="82"/>
      <c r="AG213" s="82"/>
      <c r="AH213" s="82"/>
      <c r="AK213" s="2"/>
      <c r="AL213" s="90"/>
      <c r="AM213" s="91"/>
      <c r="AO213" s="1"/>
    </row>
    <row r="214" spans="5:41" x14ac:dyDescent="0.2">
      <c r="E214" s="4"/>
      <c r="F214" s="25"/>
      <c r="G214" s="122"/>
      <c r="H214" s="82"/>
      <c r="I214" s="82"/>
      <c r="J214" s="82"/>
      <c r="K214" s="82"/>
      <c r="L214" s="82"/>
      <c r="M214" s="82"/>
      <c r="N214" s="2"/>
      <c r="O214" s="2"/>
      <c r="P214" s="3"/>
      <c r="Q214" s="3"/>
      <c r="R214" s="62"/>
      <c r="S214" s="62"/>
      <c r="T214" s="2"/>
      <c r="U214" s="2"/>
      <c r="V214" s="2"/>
      <c r="W214" s="2"/>
      <c r="X214" s="2"/>
      <c r="Y214" s="84"/>
      <c r="AB214" s="82"/>
      <c r="AC214" s="82"/>
      <c r="AD214" s="62"/>
      <c r="AE214" s="62"/>
      <c r="AF214" s="82"/>
      <c r="AG214" s="82"/>
      <c r="AH214" s="82"/>
      <c r="AK214" s="2"/>
      <c r="AL214" s="90"/>
      <c r="AM214" s="91"/>
      <c r="AO214" s="1"/>
    </row>
    <row r="215" spans="5:41" x14ac:dyDescent="0.2">
      <c r="E215" s="4"/>
      <c r="F215" s="25"/>
      <c r="G215" s="122"/>
      <c r="H215" s="82"/>
      <c r="I215" s="82"/>
      <c r="J215" s="82"/>
      <c r="K215" s="82"/>
      <c r="L215" s="82"/>
      <c r="M215" s="82"/>
      <c r="N215" s="2"/>
      <c r="O215" s="2"/>
      <c r="P215" s="3"/>
      <c r="Q215" s="3"/>
      <c r="R215" s="62"/>
      <c r="S215" s="62"/>
      <c r="T215" s="2"/>
      <c r="U215" s="2"/>
      <c r="V215" s="2"/>
      <c r="W215" s="2"/>
      <c r="X215" s="2"/>
      <c r="Y215" s="84"/>
      <c r="AB215" s="82"/>
      <c r="AC215" s="82"/>
      <c r="AD215" s="62"/>
      <c r="AE215" s="62"/>
      <c r="AF215" s="82"/>
      <c r="AG215" s="82"/>
      <c r="AH215" s="82"/>
      <c r="AK215" s="2"/>
      <c r="AL215" s="90"/>
      <c r="AM215" s="91"/>
      <c r="AO215" s="1"/>
    </row>
    <row r="216" spans="5:41" x14ac:dyDescent="0.2">
      <c r="E216" s="4"/>
      <c r="F216" s="25"/>
      <c r="G216" s="122"/>
      <c r="H216" s="82"/>
      <c r="I216" s="82"/>
      <c r="J216" s="82"/>
      <c r="K216" s="82"/>
      <c r="L216" s="82"/>
      <c r="M216" s="82"/>
      <c r="N216" s="2"/>
      <c r="O216" s="2"/>
      <c r="P216" s="3"/>
      <c r="Q216" s="3"/>
      <c r="R216" s="62"/>
      <c r="S216" s="62"/>
      <c r="T216" s="2"/>
      <c r="U216" s="2"/>
      <c r="V216" s="2"/>
      <c r="W216" s="2"/>
      <c r="X216" s="2"/>
      <c r="Y216" s="84"/>
      <c r="AB216" s="82"/>
      <c r="AC216" s="82"/>
      <c r="AD216" s="62"/>
      <c r="AE216" s="62"/>
      <c r="AF216" s="82"/>
      <c r="AG216" s="82"/>
      <c r="AH216" s="82"/>
      <c r="AK216" s="2"/>
      <c r="AL216" s="90"/>
      <c r="AM216" s="91"/>
      <c r="AO216" s="1"/>
    </row>
    <row r="217" spans="5:41" x14ac:dyDescent="0.2">
      <c r="E217" s="4"/>
      <c r="F217" s="25"/>
      <c r="G217" s="122"/>
      <c r="H217" s="82"/>
      <c r="I217" s="82"/>
      <c r="J217" s="82"/>
      <c r="K217" s="82"/>
      <c r="L217" s="82"/>
      <c r="M217" s="82"/>
      <c r="N217" s="2"/>
      <c r="O217" s="2"/>
      <c r="P217" s="3"/>
      <c r="Q217" s="3"/>
      <c r="R217" s="62"/>
      <c r="S217" s="62"/>
      <c r="T217" s="2"/>
      <c r="U217" s="2"/>
      <c r="V217" s="2"/>
      <c r="W217" s="2"/>
      <c r="X217" s="2"/>
      <c r="Y217" s="84"/>
      <c r="AB217" s="82"/>
      <c r="AC217" s="82"/>
      <c r="AD217" s="62"/>
      <c r="AE217" s="62"/>
      <c r="AF217" s="82"/>
      <c r="AG217" s="82"/>
      <c r="AH217" s="82"/>
      <c r="AK217" s="2"/>
      <c r="AL217" s="90"/>
      <c r="AM217" s="91"/>
      <c r="AO217" s="1"/>
    </row>
    <row r="218" spans="5:41" x14ac:dyDescent="0.2">
      <c r="E218" s="4"/>
      <c r="F218" s="25"/>
      <c r="G218" s="122"/>
      <c r="H218" s="82"/>
      <c r="I218" s="82"/>
      <c r="J218" s="82"/>
      <c r="K218" s="82"/>
      <c r="L218" s="82"/>
      <c r="M218" s="82"/>
      <c r="N218" s="2"/>
      <c r="O218" s="2"/>
      <c r="P218" s="3"/>
      <c r="Q218" s="3"/>
      <c r="R218" s="62"/>
      <c r="S218" s="62"/>
      <c r="T218" s="2"/>
      <c r="U218" s="2"/>
      <c r="V218" s="2"/>
      <c r="W218" s="2"/>
      <c r="X218" s="2"/>
      <c r="Y218" s="84"/>
      <c r="AB218" s="82"/>
      <c r="AC218" s="82"/>
      <c r="AD218" s="62"/>
      <c r="AE218" s="62"/>
      <c r="AF218" s="82"/>
      <c r="AG218" s="82"/>
      <c r="AH218" s="82"/>
      <c r="AK218" s="2"/>
      <c r="AL218" s="90"/>
      <c r="AM218" s="91"/>
      <c r="AO218" s="1"/>
    </row>
    <row r="219" spans="5:41" x14ac:dyDescent="0.2">
      <c r="E219" s="4"/>
      <c r="F219" s="25"/>
      <c r="G219" s="122"/>
      <c r="H219" s="82"/>
      <c r="I219" s="82"/>
      <c r="J219" s="82"/>
      <c r="K219" s="82"/>
      <c r="L219" s="82"/>
      <c r="M219" s="82"/>
      <c r="N219" s="2"/>
      <c r="O219" s="2"/>
      <c r="P219" s="3"/>
      <c r="Q219" s="3"/>
      <c r="R219" s="62"/>
      <c r="S219" s="62"/>
      <c r="T219" s="2"/>
      <c r="U219" s="2"/>
      <c r="V219" s="2"/>
      <c r="W219" s="2"/>
      <c r="X219" s="2"/>
      <c r="Y219" s="84"/>
      <c r="AB219" s="82"/>
      <c r="AC219" s="82"/>
      <c r="AD219" s="62"/>
      <c r="AE219" s="62"/>
      <c r="AF219" s="82"/>
      <c r="AG219" s="82"/>
      <c r="AH219" s="82"/>
      <c r="AK219" s="2"/>
      <c r="AL219" s="90"/>
      <c r="AM219" s="91"/>
    </row>
    <row r="220" spans="5:41" x14ac:dyDescent="0.2">
      <c r="E220" s="4"/>
      <c r="F220" s="25"/>
      <c r="G220" s="122"/>
      <c r="H220" s="82"/>
      <c r="I220" s="82"/>
      <c r="J220" s="82"/>
      <c r="K220" s="82"/>
      <c r="L220" s="82"/>
      <c r="M220" s="82"/>
      <c r="N220" s="2"/>
      <c r="O220" s="2"/>
      <c r="P220" s="3"/>
      <c r="Q220" s="3"/>
      <c r="R220" s="62"/>
      <c r="S220" s="62"/>
      <c r="T220" s="2"/>
      <c r="U220" s="2"/>
      <c r="V220" s="2"/>
      <c r="W220" s="2"/>
      <c r="X220" s="2"/>
      <c r="Y220" s="84"/>
      <c r="AB220" s="82"/>
      <c r="AC220" s="82"/>
      <c r="AD220" s="62"/>
      <c r="AE220" s="62"/>
      <c r="AF220" s="82"/>
      <c r="AG220" s="82"/>
      <c r="AH220" s="82"/>
      <c r="AK220" s="2"/>
      <c r="AL220" s="90"/>
      <c r="AM220" s="91"/>
    </row>
    <row r="221" spans="5:41" x14ac:dyDescent="0.2">
      <c r="E221" s="4"/>
      <c r="F221" s="25"/>
      <c r="G221" s="122"/>
      <c r="H221" s="82"/>
      <c r="I221" s="82"/>
      <c r="J221" s="82"/>
      <c r="K221" s="82"/>
      <c r="L221" s="82"/>
      <c r="M221" s="82"/>
      <c r="N221" s="2"/>
      <c r="O221" s="2"/>
      <c r="P221" s="3"/>
      <c r="Q221" s="3"/>
      <c r="R221" s="62"/>
      <c r="S221" s="62"/>
      <c r="T221" s="2"/>
      <c r="U221" s="2"/>
      <c r="V221" s="2"/>
      <c r="W221" s="2"/>
      <c r="X221" s="2"/>
      <c r="Y221" s="84"/>
      <c r="AB221" s="82"/>
      <c r="AC221" s="82"/>
      <c r="AD221" s="62"/>
      <c r="AE221" s="62"/>
      <c r="AF221" s="82"/>
      <c r="AG221" s="82"/>
      <c r="AH221" s="82"/>
      <c r="AK221" s="2"/>
      <c r="AL221" s="90"/>
      <c r="AM221" s="91"/>
    </row>
    <row r="222" spans="5:41" x14ac:dyDescent="0.2">
      <c r="E222" s="4"/>
      <c r="F222" s="25"/>
      <c r="G222" s="122"/>
      <c r="H222" s="82"/>
      <c r="I222" s="82"/>
      <c r="J222" s="82"/>
      <c r="K222" s="82"/>
      <c r="L222" s="82"/>
      <c r="M222" s="82"/>
      <c r="N222" s="2"/>
      <c r="O222" s="2"/>
      <c r="P222" s="3"/>
      <c r="Q222" s="3"/>
      <c r="R222" s="62"/>
      <c r="S222" s="62"/>
      <c r="T222" s="2"/>
      <c r="U222" s="2"/>
      <c r="V222" s="2"/>
      <c r="W222" s="2"/>
      <c r="X222" s="2"/>
      <c r="Y222" s="84"/>
      <c r="AB222" s="82"/>
      <c r="AC222" s="82"/>
      <c r="AD222" s="62"/>
      <c r="AE222" s="62"/>
      <c r="AF222" s="82"/>
      <c r="AG222" s="82"/>
      <c r="AH222" s="82"/>
      <c r="AK222" s="2"/>
      <c r="AL222" s="90"/>
      <c r="AM222" s="91"/>
    </row>
    <row r="223" spans="5:41" x14ac:dyDescent="0.2">
      <c r="E223" s="4"/>
      <c r="F223" s="25"/>
      <c r="G223" s="122"/>
      <c r="H223" s="82"/>
      <c r="I223" s="82"/>
      <c r="J223" s="82"/>
      <c r="K223" s="82"/>
      <c r="L223" s="82"/>
      <c r="M223" s="82"/>
      <c r="N223" s="2"/>
      <c r="O223" s="2"/>
      <c r="P223" s="3"/>
      <c r="Q223" s="3"/>
      <c r="R223" s="62"/>
      <c r="S223" s="62"/>
      <c r="T223" s="2"/>
      <c r="U223" s="2"/>
      <c r="V223" s="2"/>
      <c r="W223" s="2"/>
      <c r="X223" s="2"/>
      <c r="Y223" s="84"/>
      <c r="AB223" s="82"/>
      <c r="AC223" s="82"/>
      <c r="AD223" s="62"/>
      <c r="AE223" s="62"/>
      <c r="AF223" s="82"/>
      <c r="AG223" s="82"/>
      <c r="AH223" s="82"/>
      <c r="AK223" s="2"/>
      <c r="AL223" s="90"/>
      <c r="AM223" s="91"/>
    </row>
    <row r="224" spans="5:41" x14ac:dyDescent="0.2">
      <c r="E224" s="4"/>
      <c r="F224" s="25"/>
      <c r="G224" s="122"/>
      <c r="H224" s="82"/>
      <c r="I224" s="82"/>
      <c r="J224" s="82"/>
      <c r="K224" s="82"/>
      <c r="L224" s="82"/>
      <c r="M224" s="82"/>
      <c r="N224" s="2"/>
      <c r="O224" s="2"/>
      <c r="P224" s="3"/>
      <c r="Q224" s="3"/>
      <c r="R224" s="62"/>
      <c r="S224" s="62"/>
      <c r="T224" s="2"/>
      <c r="U224" s="2"/>
      <c r="V224" s="2"/>
      <c r="W224" s="2"/>
      <c r="X224" s="2"/>
      <c r="Y224" s="84"/>
      <c r="AB224" s="82"/>
      <c r="AC224" s="82"/>
      <c r="AD224" s="62"/>
      <c r="AE224" s="62"/>
      <c r="AF224" s="82"/>
      <c r="AG224" s="82"/>
      <c r="AH224" s="82"/>
      <c r="AK224" s="2"/>
      <c r="AL224" s="90"/>
      <c r="AM224" s="91"/>
    </row>
    <row r="225" spans="5:39" x14ac:dyDescent="0.2">
      <c r="E225" s="4"/>
      <c r="F225" s="25"/>
      <c r="G225" s="122"/>
      <c r="H225" s="82"/>
      <c r="I225" s="82"/>
      <c r="J225" s="82"/>
      <c r="K225" s="82"/>
      <c r="L225" s="82"/>
      <c r="M225" s="82"/>
      <c r="N225" s="2"/>
      <c r="O225" s="2"/>
      <c r="P225" s="3"/>
      <c r="Q225" s="3"/>
      <c r="R225" s="62"/>
      <c r="S225" s="62"/>
      <c r="T225" s="2"/>
      <c r="U225" s="2"/>
      <c r="V225" s="2"/>
      <c r="W225" s="2"/>
      <c r="X225" s="2"/>
      <c r="Y225" s="84"/>
      <c r="AB225" s="82"/>
      <c r="AC225" s="82"/>
      <c r="AD225" s="62"/>
      <c r="AE225" s="62"/>
      <c r="AF225" s="82"/>
      <c r="AG225" s="82"/>
      <c r="AH225" s="82"/>
      <c r="AK225" s="2"/>
      <c r="AL225" s="90"/>
      <c r="AM225" s="91"/>
    </row>
    <row r="226" spans="5:39" x14ac:dyDescent="0.2">
      <c r="E226" s="4"/>
      <c r="F226" s="25"/>
      <c r="G226" s="122"/>
      <c r="H226" s="82"/>
      <c r="I226" s="82"/>
      <c r="J226" s="82"/>
      <c r="K226" s="82"/>
      <c r="L226" s="82"/>
      <c r="M226" s="82"/>
      <c r="N226" s="2"/>
      <c r="O226" s="2"/>
      <c r="P226" s="3"/>
      <c r="Q226" s="3"/>
      <c r="R226" s="62"/>
      <c r="S226" s="62"/>
      <c r="T226" s="2"/>
      <c r="U226" s="2"/>
      <c r="V226" s="2"/>
      <c r="W226" s="2"/>
      <c r="X226" s="2"/>
      <c r="Y226" s="84"/>
      <c r="AB226" s="82"/>
      <c r="AC226" s="82"/>
      <c r="AD226" s="62"/>
      <c r="AE226" s="62"/>
      <c r="AF226" s="82"/>
      <c r="AG226" s="82"/>
      <c r="AH226" s="82"/>
      <c r="AK226" s="2"/>
      <c r="AL226" s="90"/>
      <c r="AM226" s="91"/>
    </row>
    <row r="227" spans="5:39" x14ac:dyDescent="0.2">
      <c r="E227" s="4"/>
      <c r="F227" s="25"/>
      <c r="G227" s="122"/>
      <c r="H227" s="82"/>
      <c r="I227" s="82"/>
      <c r="J227" s="82"/>
      <c r="K227" s="82"/>
      <c r="L227" s="82"/>
      <c r="M227" s="82"/>
      <c r="N227" s="2"/>
      <c r="O227" s="2"/>
      <c r="P227" s="3"/>
      <c r="Q227" s="3"/>
      <c r="R227" s="62"/>
      <c r="S227" s="62"/>
      <c r="T227" s="2"/>
      <c r="U227" s="2"/>
      <c r="V227" s="2"/>
      <c r="W227" s="2"/>
      <c r="X227" s="2"/>
      <c r="Y227" s="84"/>
      <c r="AB227" s="82"/>
      <c r="AC227" s="82"/>
      <c r="AD227" s="62"/>
      <c r="AE227" s="62"/>
      <c r="AF227" s="82"/>
      <c r="AG227" s="82"/>
      <c r="AH227" s="82"/>
      <c r="AK227" s="2"/>
      <c r="AL227" s="90"/>
      <c r="AM227" s="91"/>
    </row>
    <row r="228" spans="5:39" x14ac:dyDescent="0.2">
      <c r="E228" s="4"/>
      <c r="F228" s="25"/>
      <c r="G228" s="122"/>
      <c r="H228" s="82"/>
      <c r="I228" s="82"/>
      <c r="J228" s="82"/>
      <c r="K228" s="82"/>
      <c r="L228" s="82"/>
      <c r="M228" s="82"/>
      <c r="N228" s="2"/>
      <c r="O228" s="2"/>
      <c r="P228" s="3"/>
      <c r="Q228" s="3"/>
      <c r="R228" s="62"/>
      <c r="S228" s="62"/>
      <c r="T228" s="2"/>
      <c r="U228" s="2"/>
      <c r="V228" s="2"/>
      <c r="W228" s="2"/>
      <c r="X228" s="2"/>
      <c r="Y228" s="84"/>
      <c r="AB228" s="82"/>
      <c r="AC228" s="82"/>
      <c r="AD228" s="62"/>
      <c r="AE228" s="62"/>
      <c r="AF228" s="82"/>
      <c r="AG228" s="82"/>
      <c r="AH228" s="82"/>
      <c r="AK228" s="2"/>
      <c r="AL228" s="90"/>
      <c r="AM228" s="91"/>
    </row>
    <row r="229" spans="5:39" x14ac:dyDescent="0.2">
      <c r="E229" s="4"/>
      <c r="F229" s="25"/>
      <c r="G229" s="122"/>
      <c r="H229" s="82"/>
      <c r="I229" s="82"/>
      <c r="J229" s="82"/>
      <c r="K229" s="82"/>
      <c r="L229" s="82"/>
      <c r="M229" s="82"/>
      <c r="N229" s="2"/>
      <c r="O229" s="2"/>
      <c r="P229" s="3"/>
      <c r="Q229" s="3"/>
      <c r="R229" s="62"/>
      <c r="S229" s="62"/>
      <c r="T229" s="2"/>
      <c r="U229" s="2"/>
      <c r="V229" s="2"/>
      <c r="W229" s="2"/>
      <c r="X229" s="2"/>
      <c r="Y229" s="84"/>
      <c r="AB229" s="82"/>
      <c r="AC229" s="82"/>
      <c r="AD229" s="62"/>
      <c r="AE229" s="62"/>
      <c r="AF229" s="82"/>
      <c r="AG229" s="82"/>
      <c r="AH229" s="82"/>
      <c r="AK229" s="2"/>
      <c r="AL229" s="90"/>
      <c r="AM229" s="91"/>
    </row>
    <row r="230" spans="5:39" x14ac:dyDescent="0.2">
      <c r="E230" s="4"/>
      <c r="F230" s="25"/>
      <c r="G230" s="122"/>
      <c r="H230" s="82"/>
      <c r="I230" s="82"/>
      <c r="J230" s="82"/>
      <c r="K230" s="82"/>
      <c r="L230" s="82"/>
      <c r="M230" s="82"/>
      <c r="N230" s="2"/>
      <c r="O230" s="2"/>
      <c r="P230" s="3"/>
      <c r="Q230" s="3"/>
      <c r="R230" s="62"/>
      <c r="S230" s="62"/>
      <c r="T230" s="2"/>
      <c r="U230" s="2"/>
      <c r="V230" s="2"/>
      <c r="W230" s="2"/>
      <c r="X230" s="2"/>
      <c r="Y230" s="84"/>
      <c r="AB230" s="82"/>
      <c r="AC230" s="82"/>
      <c r="AD230" s="62"/>
      <c r="AE230" s="62"/>
      <c r="AF230" s="82"/>
      <c r="AG230" s="82"/>
      <c r="AH230" s="82"/>
      <c r="AK230" s="2"/>
      <c r="AL230" s="90"/>
      <c r="AM230" s="91"/>
    </row>
    <row r="231" spans="5:39" x14ac:dyDescent="0.2">
      <c r="E231" s="4"/>
      <c r="F231" s="25"/>
      <c r="G231" s="122"/>
      <c r="H231" s="82"/>
      <c r="I231" s="82"/>
      <c r="J231" s="82"/>
      <c r="K231" s="82"/>
      <c r="L231" s="82"/>
      <c r="M231" s="82"/>
      <c r="N231" s="2"/>
      <c r="O231" s="2"/>
      <c r="P231" s="3"/>
      <c r="Q231" s="3"/>
      <c r="R231" s="62"/>
      <c r="S231" s="62"/>
      <c r="T231" s="2"/>
      <c r="U231" s="2"/>
      <c r="V231" s="2"/>
      <c r="W231" s="2"/>
      <c r="X231" s="2"/>
      <c r="Y231" s="84"/>
      <c r="AB231" s="82"/>
      <c r="AC231" s="82"/>
      <c r="AD231" s="62"/>
      <c r="AE231" s="62"/>
      <c r="AF231" s="82"/>
      <c r="AG231" s="82"/>
      <c r="AH231" s="82"/>
      <c r="AK231" s="2"/>
      <c r="AL231" s="90"/>
      <c r="AM231" s="91"/>
    </row>
    <row r="232" spans="5:39" x14ac:dyDescent="0.2">
      <c r="E232" s="4"/>
      <c r="F232" s="25"/>
      <c r="G232" s="122"/>
      <c r="H232" s="82"/>
      <c r="I232" s="82"/>
      <c r="J232" s="82"/>
      <c r="K232" s="82"/>
      <c r="L232" s="82"/>
      <c r="M232" s="82"/>
      <c r="N232" s="2"/>
      <c r="O232" s="2"/>
      <c r="P232" s="3"/>
      <c r="Q232" s="3"/>
      <c r="R232" s="62"/>
      <c r="S232" s="62"/>
      <c r="T232" s="2"/>
      <c r="U232" s="2"/>
      <c r="V232" s="2"/>
      <c r="W232" s="2"/>
      <c r="X232" s="2"/>
      <c r="Y232" s="84"/>
      <c r="AB232" s="82"/>
      <c r="AC232" s="82"/>
      <c r="AD232" s="62"/>
      <c r="AE232" s="62"/>
      <c r="AF232" s="82"/>
      <c r="AG232" s="82"/>
      <c r="AH232" s="82"/>
      <c r="AK232" s="2"/>
      <c r="AL232" s="90"/>
      <c r="AM232" s="91"/>
    </row>
    <row r="233" spans="5:39" x14ac:dyDescent="0.2">
      <c r="E233" s="4"/>
      <c r="F233" s="25"/>
      <c r="G233" s="122"/>
      <c r="H233" s="82"/>
      <c r="I233" s="82"/>
      <c r="J233" s="82"/>
      <c r="K233" s="82"/>
      <c r="L233" s="82"/>
      <c r="M233" s="82"/>
      <c r="N233" s="2"/>
      <c r="O233" s="2"/>
      <c r="P233" s="3"/>
      <c r="Q233" s="3"/>
      <c r="R233" s="62"/>
      <c r="S233" s="62"/>
      <c r="T233" s="2"/>
      <c r="U233" s="2"/>
      <c r="V233" s="2"/>
      <c r="W233" s="2"/>
      <c r="X233" s="2"/>
      <c r="Y233" s="84"/>
      <c r="AB233" s="82"/>
      <c r="AC233" s="82"/>
      <c r="AD233" s="62"/>
      <c r="AE233" s="62"/>
      <c r="AF233" s="82"/>
      <c r="AG233" s="82"/>
      <c r="AH233" s="82"/>
      <c r="AK233" s="2"/>
      <c r="AL233" s="90"/>
      <c r="AM233" s="91"/>
    </row>
    <row r="234" spans="5:39" x14ac:dyDescent="0.2">
      <c r="E234" s="4"/>
      <c r="F234" s="25"/>
      <c r="G234" s="122"/>
      <c r="H234" s="82"/>
      <c r="I234" s="82"/>
      <c r="J234" s="82"/>
      <c r="K234" s="82"/>
      <c r="L234" s="82"/>
      <c r="M234" s="82"/>
      <c r="N234" s="2"/>
      <c r="O234" s="2"/>
      <c r="P234" s="3"/>
      <c r="Q234" s="3"/>
      <c r="R234" s="62"/>
      <c r="S234" s="62"/>
      <c r="T234" s="2"/>
      <c r="U234" s="2"/>
      <c r="V234" s="2"/>
      <c r="W234" s="2"/>
      <c r="X234" s="2"/>
      <c r="Y234" s="84"/>
      <c r="AB234" s="82"/>
      <c r="AC234" s="82"/>
      <c r="AD234" s="62"/>
      <c r="AE234" s="62"/>
      <c r="AF234" s="82"/>
      <c r="AG234" s="82"/>
      <c r="AH234" s="82"/>
      <c r="AK234" s="2"/>
      <c r="AL234" s="90"/>
      <c r="AM234" s="91"/>
    </row>
    <row r="235" spans="5:39" x14ac:dyDescent="0.2">
      <c r="E235" s="4"/>
      <c r="F235" s="25"/>
      <c r="G235" s="122"/>
      <c r="H235" s="82"/>
      <c r="I235" s="82"/>
      <c r="J235" s="82"/>
      <c r="K235" s="82"/>
      <c r="L235" s="82"/>
      <c r="M235" s="82"/>
      <c r="N235" s="2"/>
      <c r="O235" s="2"/>
      <c r="P235" s="3"/>
      <c r="Q235" s="3"/>
      <c r="R235" s="62"/>
      <c r="S235" s="62"/>
      <c r="T235" s="2"/>
      <c r="U235" s="2"/>
      <c r="V235" s="2"/>
      <c r="W235" s="2"/>
      <c r="X235" s="2"/>
      <c r="Y235" s="84"/>
      <c r="AB235" s="82"/>
      <c r="AC235" s="82"/>
      <c r="AD235" s="62"/>
      <c r="AE235" s="62"/>
      <c r="AF235" s="82"/>
      <c r="AG235" s="82"/>
      <c r="AH235" s="82"/>
      <c r="AK235" s="2"/>
      <c r="AL235" s="90"/>
      <c r="AM235" s="91"/>
    </row>
    <row r="236" spans="5:39" x14ac:dyDescent="0.2">
      <c r="E236" s="4"/>
      <c r="F236" s="25"/>
      <c r="G236" s="122"/>
      <c r="H236" s="82"/>
      <c r="I236" s="82"/>
      <c r="J236" s="82"/>
      <c r="K236" s="82"/>
      <c r="L236" s="82"/>
      <c r="M236" s="82"/>
      <c r="N236" s="2"/>
      <c r="O236" s="2"/>
      <c r="P236" s="3"/>
      <c r="Q236" s="3"/>
      <c r="R236" s="62"/>
      <c r="S236" s="62"/>
      <c r="T236" s="2"/>
      <c r="U236" s="2"/>
      <c r="V236" s="2"/>
      <c r="W236" s="2"/>
      <c r="X236" s="2"/>
      <c r="Y236" s="84"/>
      <c r="AB236" s="82"/>
      <c r="AC236" s="82"/>
      <c r="AD236" s="62"/>
      <c r="AE236" s="62"/>
      <c r="AF236" s="82"/>
      <c r="AG236" s="82"/>
      <c r="AH236" s="82"/>
      <c r="AK236" s="2"/>
      <c r="AL236" s="90"/>
      <c r="AM236" s="91"/>
    </row>
    <row r="237" spans="5:39" x14ac:dyDescent="0.2">
      <c r="E237" s="4"/>
      <c r="F237" s="25"/>
      <c r="G237" s="122"/>
      <c r="H237" s="82"/>
      <c r="I237" s="82"/>
      <c r="J237" s="82"/>
      <c r="K237" s="82"/>
      <c r="L237" s="82"/>
      <c r="M237" s="82"/>
      <c r="N237" s="2"/>
      <c r="O237" s="2"/>
      <c r="P237" s="3"/>
      <c r="Q237" s="3"/>
      <c r="R237" s="62"/>
      <c r="S237" s="62"/>
      <c r="T237" s="2"/>
      <c r="U237" s="2"/>
      <c r="V237" s="2"/>
      <c r="W237" s="2"/>
      <c r="X237" s="2"/>
      <c r="Y237" s="84"/>
      <c r="AB237" s="82"/>
      <c r="AC237" s="82"/>
      <c r="AD237" s="62"/>
      <c r="AE237" s="62"/>
      <c r="AF237" s="82"/>
      <c r="AG237" s="82"/>
      <c r="AH237" s="82"/>
      <c r="AK237" s="2"/>
      <c r="AL237" s="90"/>
      <c r="AM237" s="91"/>
    </row>
    <row r="238" spans="5:39" x14ac:dyDescent="0.2">
      <c r="E238" s="4"/>
      <c r="F238" s="25"/>
      <c r="G238" s="122"/>
      <c r="H238" s="82"/>
      <c r="I238" s="82"/>
      <c r="J238" s="82"/>
      <c r="K238" s="82"/>
      <c r="L238" s="82"/>
      <c r="M238" s="82"/>
      <c r="N238" s="2"/>
      <c r="O238" s="2"/>
      <c r="P238" s="3"/>
      <c r="Q238" s="3"/>
      <c r="R238" s="62"/>
      <c r="S238" s="62"/>
      <c r="T238" s="2"/>
      <c r="U238" s="2"/>
      <c r="V238" s="2"/>
      <c r="W238" s="2"/>
      <c r="X238" s="2"/>
      <c r="Y238" s="84"/>
      <c r="AB238" s="82"/>
      <c r="AC238" s="82"/>
      <c r="AD238" s="62"/>
      <c r="AE238" s="62"/>
      <c r="AF238" s="82"/>
      <c r="AG238" s="82"/>
      <c r="AH238" s="82"/>
      <c r="AK238" s="2"/>
      <c r="AL238" s="90"/>
      <c r="AM238" s="91"/>
    </row>
    <row r="239" spans="5:39" x14ac:dyDescent="0.2">
      <c r="E239" s="4"/>
      <c r="F239" s="25"/>
      <c r="G239" s="122"/>
      <c r="H239" s="82"/>
      <c r="I239" s="82"/>
      <c r="J239" s="82"/>
      <c r="K239" s="82"/>
      <c r="L239" s="82"/>
      <c r="M239" s="82"/>
      <c r="N239" s="2"/>
      <c r="O239" s="2"/>
      <c r="P239" s="3"/>
      <c r="Q239" s="3"/>
      <c r="R239" s="62"/>
      <c r="S239" s="62"/>
      <c r="T239" s="2"/>
      <c r="U239" s="2"/>
      <c r="V239" s="2"/>
      <c r="W239" s="2"/>
      <c r="X239" s="2"/>
      <c r="Y239" s="84"/>
      <c r="AB239" s="82"/>
      <c r="AC239" s="82"/>
      <c r="AD239" s="62"/>
      <c r="AE239" s="62"/>
      <c r="AF239" s="82"/>
      <c r="AG239" s="82"/>
      <c r="AH239" s="82"/>
      <c r="AK239" s="2"/>
      <c r="AL239" s="90"/>
      <c r="AM239" s="91"/>
    </row>
    <row r="240" spans="5:39" x14ac:dyDescent="0.2">
      <c r="E240" s="4"/>
      <c r="F240" s="25"/>
      <c r="G240" s="122"/>
      <c r="H240" s="82"/>
      <c r="I240" s="82"/>
      <c r="J240" s="82"/>
      <c r="K240" s="82"/>
      <c r="L240" s="82"/>
      <c r="M240" s="82"/>
      <c r="N240" s="2"/>
      <c r="O240" s="2"/>
      <c r="P240" s="3"/>
      <c r="Q240" s="3"/>
      <c r="R240" s="62"/>
      <c r="S240" s="62"/>
      <c r="T240" s="2"/>
      <c r="U240" s="2"/>
      <c r="V240" s="2"/>
      <c r="W240" s="2"/>
      <c r="X240" s="2"/>
      <c r="Y240" s="84"/>
      <c r="AB240" s="82"/>
      <c r="AC240" s="82"/>
      <c r="AD240" s="62"/>
      <c r="AE240" s="62"/>
      <c r="AF240" s="82"/>
      <c r="AG240" s="82"/>
      <c r="AH240" s="82"/>
      <c r="AK240" s="2"/>
      <c r="AL240" s="90"/>
      <c r="AM240" s="91"/>
    </row>
    <row r="241" spans="5:39" x14ac:dyDescent="0.2">
      <c r="E241" s="4"/>
      <c r="F241" s="25"/>
      <c r="G241" s="122"/>
      <c r="H241" s="82"/>
      <c r="I241" s="82"/>
      <c r="J241" s="82"/>
      <c r="K241" s="82"/>
      <c r="L241" s="82"/>
      <c r="M241" s="82"/>
      <c r="N241" s="2"/>
      <c r="O241" s="2"/>
      <c r="P241" s="3"/>
      <c r="Q241" s="3"/>
      <c r="R241" s="62"/>
      <c r="S241" s="62"/>
      <c r="T241" s="2"/>
      <c r="U241" s="2"/>
      <c r="V241" s="2"/>
      <c r="W241" s="2"/>
      <c r="X241" s="2"/>
      <c r="Y241" s="84"/>
      <c r="AB241" s="82"/>
      <c r="AC241" s="82"/>
      <c r="AD241" s="62"/>
      <c r="AE241" s="62"/>
      <c r="AF241" s="82"/>
      <c r="AG241" s="82"/>
      <c r="AH241" s="82"/>
      <c r="AK241" s="2"/>
      <c r="AL241" s="90"/>
      <c r="AM241" s="91"/>
    </row>
    <row r="242" spans="5:39" x14ac:dyDescent="0.2">
      <c r="E242" s="4"/>
      <c r="F242" s="25"/>
      <c r="G242" s="122"/>
      <c r="H242" s="82"/>
      <c r="I242" s="82"/>
      <c r="J242" s="82"/>
      <c r="K242" s="82"/>
      <c r="L242" s="82"/>
      <c r="M242" s="82"/>
      <c r="N242" s="2"/>
      <c r="O242" s="2"/>
      <c r="P242" s="3"/>
      <c r="Q242" s="3"/>
      <c r="R242" s="62"/>
      <c r="S242" s="62"/>
      <c r="T242" s="2"/>
      <c r="U242" s="2"/>
      <c r="V242" s="2"/>
      <c r="W242" s="2"/>
      <c r="X242" s="2"/>
      <c r="Y242" s="84"/>
      <c r="AB242" s="82"/>
      <c r="AC242" s="82"/>
      <c r="AD242" s="62"/>
      <c r="AE242" s="62"/>
      <c r="AF242" s="82"/>
      <c r="AG242" s="82"/>
      <c r="AH242" s="82"/>
      <c r="AK242" s="2"/>
      <c r="AL242" s="90"/>
      <c r="AM242" s="91"/>
    </row>
    <row r="243" spans="5:39" x14ac:dyDescent="0.2">
      <c r="E243" s="4"/>
      <c r="F243" s="25"/>
      <c r="G243" s="122"/>
      <c r="H243" s="82"/>
      <c r="I243" s="82"/>
      <c r="J243" s="82"/>
      <c r="K243" s="82"/>
      <c r="L243" s="82"/>
      <c r="M243" s="82"/>
      <c r="N243" s="2"/>
      <c r="O243" s="2"/>
      <c r="P243" s="3"/>
      <c r="Q243" s="3"/>
      <c r="R243" s="62"/>
      <c r="S243" s="62"/>
      <c r="T243" s="2"/>
      <c r="U243" s="2"/>
      <c r="V243" s="2"/>
      <c r="W243" s="2"/>
      <c r="X243" s="2"/>
      <c r="Y243" s="84"/>
      <c r="AB243" s="82"/>
      <c r="AC243" s="82"/>
      <c r="AD243" s="62"/>
      <c r="AE243" s="62"/>
      <c r="AF243" s="82"/>
      <c r="AG243" s="82"/>
      <c r="AH243" s="82"/>
      <c r="AK243" s="2"/>
      <c r="AL243" s="90"/>
      <c r="AM243" s="91"/>
    </row>
    <row r="244" spans="5:39" x14ac:dyDescent="0.2">
      <c r="E244" s="4"/>
      <c r="F244" s="25"/>
      <c r="G244" s="122"/>
      <c r="H244" s="82"/>
      <c r="I244" s="82"/>
      <c r="J244" s="82"/>
      <c r="K244" s="82"/>
      <c r="L244" s="82"/>
      <c r="M244" s="82"/>
      <c r="N244" s="2"/>
      <c r="O244" s="2"/>
      <c r="P244" s="3"/>
      <c r="Q244" s="3"/>
      <c r="R244" s="62"/>
      <c r="S244" s="62"/>
      <c r="T244" s="2"/>
      <c r="U244" s="2"/>
      <c r="V244" s="2"/>
      <c r="W244" s="2"/>
      <c r="X244" s="2"/>
      <c r="Y244" s="84"/>
      <c r="AB244" s="82"/>
      <c r="AC244" s="82"/>
      <c r="AD244" s="62"/>
      <c r="AE244" s="62"/>
      <c r="AF244" s="82"/>
      <c r="AG244" s="82"/>
      <c r="AH244" s="82"/>
      <c r="AK244" s="2"/>
      <c r="AL244" s="90"/>
      <c r="AM244" s="91"/>
    </row>
    <row r="245" spans="5:39" x14ac:dyDescent="0.2">
      <c r="E245" s="4"/>
      <c r="F245" s="25"/>
      <c r="G245" s="122"/>
      <c r="H245" s="82"/>
      <c r="I245" s="82"/>
      <c r="J245" s="82"/>
      <c r="K245" s="82"/>
      <c r="L245" s="82"/>
      <c r="M245" s="82"/>
      <c r="N245" s="2"/>
      <c r="O245" s="2"/>
      <c r="P245" s="3"/>
      <c r="Q245" s="3"/>
      <c r="R245" s="62"/>
      <c r="S245" s="62"/>
      <c r="T245" s="2"/>
      <c r="U245" s="2"/>
      <c r="V245" s="2"/>
      <c r="W245" s="2"/>
      <c r="X245" s="2"/>
      <c r="Y245" s="84"/>
      <c r="AB245" s="82"/>
      <c r="AC245" s="82"/>
      <c r="AD245" s="62"/>
      <c r="AE245" s="62"/>
      <c r="AF245" s="82"/>
      <c r="AG245" s="82"/>
      <c r="AH245" s="82"/>
      <c r="AK245" s="2"/>
      <c r="AL245" s="90"/>
      <c r="AM245" s="91"/>
    </row>
    <row r="246" spans="5:39" x14ac:dyDescent="0.2">
      <c r="E246" s="4"/>
      <c r="F246" s="25"/>
      <c r="G246" s="122"/>
      <c r="H246" s="82"/>
      <c r="I246" s="82"/>
      <c r="J246" s="82"/>
      <c r="K246" s="82"/>
      <c r="L246" s="82"/>
      <c r="M246" s="82"/>
      <c r="N246" s="2"/>
      <c r="O246" s="2"/>
      <c r="P246" s="3"/>
      <c r="Q246" s="3"/>
      <c r="R246" s="62"/>
      <c r="S246" s="62"/>
      <c r="T246" s="2"/>
      <c r="U246" s="2"/>
      <c r="V246" s="2"/>
      <c r="W246" s="2"/>
      <c r="X246" s="2"/>
      <c r="Y246" s="84"/>
      <c r="AB246" s="82"/>
      <c r="AC246" s="82"/>
      <c r="AD246" s="62"/>
      <c r="AE246" s="62"/>
      <c r="AF246" s="82"/>
      <c r="AG246" s="82"/>
      <c r="AH246" s="82"/>
      <c r="AK246" s="2"/>
      <c r="AL246" s="90"/>
      <c r="AM246" s="91"/>
    </row>
    <row r="247" spans="5:39" x14ac:dyDescent="0.2">
      <c r="E247" s="4"/>
      <c r="F247" s="25"/>
      <c r="G247" s="122"/>
      <c r="H247" s="82"/>
      <c r="I247" s="82"/>
      <c r="J247" s="82"/>
      <c r="K247" s="82"/>
      <c r="L247" s="82"/>
      <c r="M247" s="82"/>
      <c r="N247" s="2"/>
      <c r="O247" s="2"/>
      <c r="P247" s="3"/>
      <c r="Q247" s="3"/>
      <c r="R247" s="62"/>
      <c r="S247" s="62"/>
      <c r="T247" s="2"/>
      <c r="U247" s="2"/>
      <c r="V247" s="2"/>
      <c r="W247" s="2"/>
      <c r="X247" s="2"/>
      <c r="Y247" s="84"/>
      <c r="AB247" s="82"/>
      <c r="AC247" s="82"/>
      <c r="AD247" s="62"/>
      <c r="AE247" s="62"/>
      <c r="AF247" s="82"/>
      <c r="AG247" s="82"/>
      <c r="AH247" s="82"/>
      <c r="AK247" s="2"/>
      <c r="AL247" s="90"/>
      <c r="AM247" s="91"/>
    </row>
    <row r="248" spans="5:39" x14ac:dyDescent="0.2">
      <c r="E248" s="4"/>
      <c r="F248" s="25"/>
      <c r="G248" s="122"/>
      <c r="H248" s="82"/>
      <c r="I248" s="82"/>
      <c r="J248" s="82"/>
      <c r="K248" s="82"/>
      <c r="L248" s="82"/>
      <c r="M248" s="82"/>
      <c r="N248" s="2"/>
      <c r="O248" s="2"/>
      <c r="P248" s="3"/>
      <c r="Q248" s="3"/>
      <c r="R248" s="62"/>
      <c r="S248" s="62"/>
      <c r="T248" s="2"/>
      <c r="U248" s="2"/>
      <c r="V248" s="2"/>
      <c r="W248" s="2"/>
      <c r="X248" s="2"/>
      <c r="Y248" s="84"/>
      <c r="AB248" s="82"/>
      <c r="AC248" s="82"/>
      <c r="AD248" s="62"/>
      <c r="AE248" s="62"/>
      <c r="AF248" s="82"/>
      <c r="AG248" s="82"/>
      <c r="AH248" s="82"/>
      <c r="AK248" s="2"/>
      <c r="AL248" s="90"/>
      <c r="AM248" s="91"/>
    </row>
    <row r="249" spans="5:39" x14ac:dyDescent="0.2">
      <c r="E249" s="4"/>
      <c r="F249" s="25"/>
      <c r="G249" s="122"/>
      <c r="H249" s="82"/>
      <c r="I249" s="82"/>
      <c r="J249" s="82"/>
      <c r="K249" s="82"/>
      <c r="L249" s="82"/>
      <c r="M249" s="82"/>
      <c r="N249" s="2"/>
      <c r="O249" s="2"/>
      <c r="P249" s="3"/>
      <c r="Q249" s="3"/>
      <c r="R249" s="62"/>
      <c r="S249" s="62"/>
      <c r="T249" s="2"/>
      <c r="U249" s="2"/>
      <c r="V249" s="2"/>
      <c r="W249" s="2"/>
      <c r="X249" s="2"/>
      <c r="Y249" s="84"/>
      <c r="AB249" s="82"/>
      <c r="AC249" s="82"/>
      <c r="AD249" s="62"/>
      <c r="AE249" s="62"/>
      <c r="AF249" s="82"/>
      <c r="AG249" s="82"/>
      <c r="AH249" s="82"/>
      <c r="AK249" s="2"/>
      <c r="AL249" s="90"/>
      <c r="AM249" s="91"/>
    </row>
    <row r="250" spans="5:39" x14ac:dyDescent="0.2">
      <c r="E250" s="4"/>
      <c r="F250" s="25"/>
      <c r="G250" s="122"/>
      <c r="H250" s="82"/>
      <c r="I250" s="82"/>
      <c r="J250" s="82"/>
      <c r="K250" s="82"/>
      <c r="L250" s="82"/>
      <c r="M250" s="82"/>
      <c r="N250" s="2"/>
      <c r="O250" s="2"/>
      <c r="P250" s="3"/>
      <c r="Q250" s="3"/>
      <c r="R250" s="62"/>
      <c r="S250" s="62"/>
      <c r="T250" s="2"/>
      <c r="U250" s="2"/>
      <c r="V250" s="2"/>
      <c r="W250" s="2"/>
      <c r="X250" s="2"/>
      <c r="Y250" s="84"/>
      <c r="AB250" s="82"/>
      <c r="AC250" s="82"/>
      <c r="AD250" s="62"/>
      <c r="AE250" s="62"/>
      <c r="AF250" s="82"/>
      <c r="AG250" s="82"/>
      <c r="AH250" s="82"/>
      <c r="AK250" s="2"/>
      <c r="AL250" s="90"/>
      <c r="AM250" s="91"/>
    </row>
    <row r="251" spans="5:39" x14ac:dyDescent="0.2">
      <c r="E251" s="4"/>
      <c r="F251" s="25"/>
      <c r="G251" s="122"/>
      <c r="H251" s="82"/>
      <c r="I251" s="82"/>
      <c r="J251" s="82"/>
      <c r="K251" s="82"/>
      <c r="L251" s="82"/>
      <c r="M251" s="82"/>
      <c r="N251" s="2"/>
      <c r="O251" s="2"/>
      <c r="P251" s="3"/>
      <c r="Q251" s="3"/>
      <c r="R251" s="62"/>
      <c r="S251" s="62"/>
      <c r="T251" s="2"/>
      <c r="U251" s="2"/>
      <c r="V251" s="2"/>
      <c r="W251" s="2"/>
      <c r="X251" s="2"/>
      <c r="Y251" s="84"/>
      <c r="AB251" s="82"/>
      <c r="AC251" s="82"/>
      <c r="AD251" s="62"/>
      <c r="AE251" s="62"/>
      <c r="AF251" s="82"/>
      <c r="AG251" s="82"/>
      <c r="AH251" s="82"/>
      <c r="AK251" s="2"/>
      <c r="AL251" s="90"/>
      <c r="AM251" s="91"/>
    </row>
    <row r="252" spans="5:39" x14ac:dyDescent="0.2">
      <c r="E252" s="4"/>
      <c r="F252" s="25"/>
      <c r="G252" s="122"/>
      <c r="H252" s="82"/>
      <c r="I252" s="82"/>
      <c r="J252" s="82"/>
      <c r="K252" s="82"/>
      <c r="L252" s="82"/>
      <c r="M252" s="82"/>
      <c r="N252" s="2"/>
      <c r="O252" s="2"/>
      <c r="P252" s="3"/>
      <c r="Q252" s="3"/>
      <c r="R252" s="62"/>
      <c r="S252" s="62"/>
      <c r="T252" s="2"/>
      <c r="U252" s="2"/>
      <c r="V252" s="2"/>
      <c r="W252" s="2"/>
      <c r="X252" s="2"/>
      <c r="Y252" s="84"/>
      <c r="AB252" s="82"/>
      <c r="AC252" s="82"/>
      <c r="AD252" s="62"/>
      <c r="AE252" s="62"/>
      <c r="AF252" s="82"/>
      <c r="AG252" s="82"/>
      <c r="AH252" s="82"/>
      <c r="AK252" s="2"/>
      <c r="AL252" s="90"/>
      <c r="AM252" s="91"/>
    </row>
    <row r="253" spans="5:39" x14ac:dyDescent="0.2">
      <c r="E253" s="4"/>
      <c r="F253" s="25"/>
      <c r="G253" s="122"/>
      <c r="H253" s="82"/>
      <c r="I253" s="82"/>
      <c r="J253" s="82"/>
      <c r="K253" s="82"/>
      <c r="L253" s="82"/>
      <c r="M253" s="82"/>
      <c r="N253" s="2"/>
      <c r="O253" s="2"/>
      <c r="P253" s="3"/>
      <c r="Q253" s="3"/>
      <c r="R253" s="62"/>
      <c r="S253" s="62"/>
      <c r="T253" s="2"/>
      <c r="U253" s="2"/>
      <c r="V253" s="2"/>
      <c r="W253" s="2"/>
      <c r="X253" s="2"/>
      <c r="Y253" s="84"/>
      <c r="AB253" s="82"/>
      <c r="AC253" s="82"/>
      <c r="AD253" s="62"/>
      <c r="AE253" s="62"/>
      <c r="AF253" s="82"/>
      <c r="AG253" s="82"/>
      <c r="AH253" s="82"/>
      <c r="AK253" s="2"/>
      <c r="AL253" s="90"/>
      <c r="AM253" s="91"/>
    </row>
    <row r="254" spans="5:39" x14ac:dyDescent="0.2">
      <c r="E254" s="4"/>
      <c r="F254" s="25"/>
      <c r="G254" s="122"/>
      <c r="H254" s="82"/>
      <c r="I254" s="82"/>
      <c r="J254" s="82"/>
      <c r="K254" s="82"/>
      <c r="L254" s="82"/>
      <c r="M254" s="82"/>
      <c r="N254" s="2"/>
      <c r="O254" s="2"/>
      <c r="P254" s="3"/>
      <c r="Q254" s="3"/>
      <c r="R254" s="62"/>
      <c r="S254" s="62"/>
      <c r="T254" s="2"/>
      <c r="U254" s="2"/>
      <c r="V254" s="2"/>
      <c r="W254" s="2"/>
      <c r="X254" s="2"/>
      <c r="Y254" s="84"/>
      <c r="AB254" s="82"/>
      <c r="AC254" s="82"/>
      <c r="AD254" s="62"/>
      <c r="AE254" s="62"/>
      <c r="AF254" s="82"/>
      <c r="AG254" s="82"/>
      <c r="AH254" s="82"/>
      <c r="AK254" s="2"/>
      <c r="AL254" s="90"/>
      <c r="AM254" s="91"/>
    </row>
    <row r="255" spans="5:39" x14ac:dyDescent="0.2">
      <c r="E255" s="4"/>
      <c r="F255" s="25"/>
      <c r="G255" s="122"/>
      <c r="H255" s="82"/>
      <c r="I255" s="82"/>
      <c r="J255" s="82"/>
      <c r="K255" s="82"/>
      <c r="L255" s="82"/>
      <c r="M255" s="82"/>
      <c r="N255" s="2"/>
      <c r="O255" s="2"/>
      <c r="P255" s="3"/>
      <c r="Q255" s="3"/>
      <c r="R255" s="62"/>
      <c r="S255" s="62"/>
      <c r="T255" s="2"/>
      <c r="U255" s="2"/>
      <c r="V255" s="2"/>
      <c r="W255" s="2"/>
      <c r="X255" s="2"/>
      <c r="Y255" s="84"/>
      <c r="AB255" s="82"/>
      <c r="AC255" s="82"/>
      <c r="AD255" s="62"/>
      <c r="AE255" s="62"/>
      <c r="AF255" s="82"/>
      <c r="AG255" s="82"/>
      <c r="AH255" s="82"/>
      <c r="AK255" s="2"/>
      <c r="AL255" s="90"/>
      <c r="AM255" s="91"/>
    </row>
    <row r="256" spans="5:39" x14ac:dyDescent="0.2">
      <c r="E256" s="4"/>
      <c r="F256" s="25"/>
      <c r="G256" s="122"/>
      <c r="H256" s="82"/>
      <c r="I256" s="82"/>
      <c r="J256" s="82"/>
      <c r="K256" s="82"/>
      <c r="L256" s="82"/>
      <c r="M256" s="82"/>
      <c r="N256" s="2"/>
      <c r="O256" s="2"/>
      <c r="P256" s="3"/>
      <c r="Q256" s="3"/>
      <c r="R256" s="62"/>
      <c r="S256" s="62"/>
      <c r="T256" s="2"/>
      <c r="U256" s="2"/>
      <c r="V256" s="2"/>
      <c r="W256" s="2"/>
      <c r="X256" s="2"/>
      <c r="Y256" s="84"/>
      <c r="AB256" s="82"/>
      <c r="AC256" s="82"/>
      <c r="AD256" s="62"/>
      <c r="AE256" s="62"/>
      <c r="AF256" s="82"/>
      <c r="AG256" s="82"/>
      <c r="AH256" s="82"/>
      <c r="AK256" s="2"/>
      <c r="AL256" s="90"/>
      <c r="AM256" s="91"/>
    </row>
    <row r="257" spans="5:39" x14ac:dyDescent="0.2">
      <c r="E257" s="4"/>
      <c r="F257" s="25"/>
      <c r="G257" s="122"/>
      <c r="H257" s="82"/>
      <c r="I257" s="82"/>
      <c r="J257" s="82"/>
      <c r="K257" s="82"/>
      <c r="L257" s="82"/>
      <c r="M257" s="82"/>
      <c r="N257" s="2"/>
      <c r="O257" s="2"/>
      <c r="P257" s="3"/>
      <c r="Q257" s="3"/>
      <c r="R257" s="62"/>
      <c r="S257" s="62"/>
      <c r="T257" s="2"/>
      <c r="U257" s="2"/>
      <c r="V257" s="2"/>
      <c r="W257" s="2"/>
      <c r="X257" s="2"/>
      <c r="Y257" s="84"/>
      <c r="AB257" s="82"/>
      <c r="AC257" s="82"/>
      <c r="AD257" s="62"/>
      <c r="AE257" s="62"/>
      <c r="AF257" s="82"/>
      <c r="AG257" s="82"/>
      <c r="AH257" s="82"/>
      <c r="AK257" s="2"/>
      <c r="AL257" s="90"/>
      <c r="AM257" s="91"/>
    </row>
    <row r="258" spans="5:39" x14ac:dyDescent="0.2">
      <c r="E258" s="4"/>
      <c r="F258" s="25"/>
      <c r="G258" s="122"/>
      <c r="H258" s="82"/>
      <c r="I258" s="82"/>
      <c r="J258" s="82"/>
      <c r="K258" s="82"/>
      <c r="L258" s="82"/>
      <c r="M258" s="82"/>
      <c r="N258" s="2"/>
      <c r="O258" s="2"/>
      <c r="P258" s="3"/>
      <c r="Q258" s="3"/>
      <c r="R258" s="62"/>
      <c r="S258" s="62"/>
      <c r="T258" s="2"/>
      <c r="U258" s="2"/>
      <c r="V258" s="2"/>
      <c r="W258" s="2"/>
      <c r="X258" s="2"/>
      <c r="Y258" s="84"/>
      <c r="AB258" s="82"/>
      <c r="AC258" s="82"/>
      <c r="AD258" s="62"/>
      <c r="AE258" s="62"/>
      <c r="AF258" s="82"/>
      <c r="AG258" s="82"/>
      <c r="AH258" s="82"/>
      <c r="AK258" s="2"/>
      <c r="AL258" s="90"/>
      <c r="AM258" s="91"/>
    </row>
    <row r="259" spans="5:39" x14ac:dyDescent="0.2">
      <c r="E259" s="4"/>
      <c r="F259" s="25"/>
      <c r="G259" s="122"/>
      <c r="H259" s="82"/>
      <c r="I259" s="82"/>
      <c r="J259" s="82"/>
      <c r="K259" s="82"/>
      <c r="L259" s="82"/>
      <c r="M259" s="82"/>
      <c r="N259" s="2"/>
      <c r="O259" s="2"/>
      <c r="P259" s="3"/>
      <c r="Q259" s="3"/>
      <c r="R259" s="62"/>
      <c r="S259" s="62"/>
      <c r="T259" s="2"/>
      <c r="U259" s="2"/>
      <c r="V259" s="2"/>
      <c r="W259" s="2"/>
      <c r="X259" s="2"/>
      <c r="Y259" s="84"/>
      <c r="AB259" s="82"/>
      <c r="AC259" s="82"/>
      <c r="AD259" s="62"/>
      <c r="AE259" s="62"/>
      <c r="AF259" s="82"/>
      <c r="AG259" s="82"/>
      <c r="AH259" s="82"/>
      <c r="AK259" s="2"/>
      <c r="AL259" s="90"/>
      <c r="AM259" s="91"/>
    </row>
    <row r="260" spans="5:39" x14ac:dyDescent="0.2">
      <c r="E260" s="4"/>
      <c r="F260" s="25"/>
      <c r="G260" s="122"/>
      <c r="H260" s="82"/>
      <c r="I260" s="82"/>
      <c r="J260" s="82"/>
      <c r="K260" s="82"/>
      <c r="L260" s="82"/>
      <c r="M260" s="82"/>
      <c r="N260" s="2"/>
      <c r="O260" s="2"/>
      <c r="P260" s="3"/>
      <c r="Q260" s="3"/>
      <c r="R260" s="62"/>
      <c r="S260" s="62"/>
      <c r="T260" s="2"/>
      <c r="U260" s="2"/>
      <c r="V260" s="2"/>
      <c r="W260" s="2"/>
      <c r="X260" s="2"/>
      <c r="Y260" s="84"/>
      <c r="AB260" s="82"/>
      <c r="AC260" s="82"/>
      <c r="AD260" s="62"/>
      <c r="AE260" s="62"/>
      <c r="AF260" s="82"/>
      <c r="AG260" s="82"/>
      <c r="AH260" s="82"/>
      <c r="AK260" s="2"/>
      <c r="AL260" s="90"/>
      <c r="AM260" s="91"/>
    </row>
    <row r="261" spans="5:39" x14ac:dyDescent="0.2">
      <c r="E261" s="4"/>
      <c r="F261" s="25"/>
      <c r="G261" s="122"/>
      <c r="H261" s="82"/>
      <c r="I261" s="82"/>
      <c r="J261" s="82"/>
      <c r="K261" s="82"/>
      <c r="L261" s="82"/>
      <c r="M261" s="82"/>
      <c r="N261" s="2"/>
      <c r="O261" s="2"/>
      <c r="P261" s="3"/>
      <c r="Q261" s="3"/>
      <c r="R261" s="62"/>
      <c r="S261" s="62"/>
      <c r="T261" s="2"/>
      <c r="U261" s="2"/>
      <c r="V261" s="2"/>
      <c r="W261" s="2"/>
      <c r="X261" s="2"/>
      <c r="Y261" s="84"/>
      <c r="AB261" s="82"/>
      <c r="AC261" s="82"/>
      <c r="AD261" s="62"/>
      <c r="AE261" s="62"/>
      <c r="AF261" s="82"/>
      <c r="AG261" s="82"/>
      <c r="AH261" s="82"/>
      <c r="AK261" s="2"/>
      <c r="AL261" s="90"/>
      <c r="AM261" s="91"/>
    </row>
    <row r="262" spans="5:39" x14ac:dyDescent="0.2">
      <c r="E262" s="4"/>
      <c r="F262" s="25"/>
      <c r="G262" s="122"/>
      <c r="H262" s="82"/>
      <c r="I262" s="82"/>
      <c r="J262" s="82"/>
      <c r="K262" s="82"/>
      <c r="L262" s="82"/>
      <c r="M262" s="82"/>
      <c r="N262" s="2"/>
      <c r="O262" s="2"/>
      <c r="P262" s="3"/>
      <c r="Q262" s="3"/>
      <c r="R262" s="62"/>
      <c r="S262" s="62"/>
      <c r="T262" s="2"/>
      <c r="U262" s="2"/>
      <c r="V262" s="2"/>
      <c r="W262" s="2"/>
      <c r="X262" s="2"/>
      <c r="Y262" s="84"/>
      <c r="AB262" s="82"/>
      <c r="AC262" s="82"/>
      <c r="AD262" s="62"/>
      <c r="AE262" s="62"/>
      <c r="AF262" s="82"/>
      <c r="AG262" s="82"/>
      <c r="AH262" s="82"/>
      <c r="AK262" s="2"/>
      <c r="AL262" s="90"/>
      <c r="AM262" s="91"/>
    </row>
    <row r="263" spans="5:39" x14ac:dyDescent="0.2">
      <c r="E263" s="4"/>
      <c r="F263" s="25"/>
      <c r="G263" s="122"/>
      <c r="H263" s="82"/>
      <c r="I263" s="82"/>
      <c r="J263" s="82"/>
      <c r="K263" s="82"/>
      <c r="L263" s="82"/>
      <c r="M263" s="82"/>
      <c r="N263" s="2"/>
      <c r="O263" s="2"/>
      <c r="P263" s="3"/>
      <c r="Q263" s="3"/>
      <c r="R263" s="62"/>
      <c r="S263" s="62"/>
      <c r="T263" s="2"/>
      <c r="U263" s="2"/>
      <c r="V263" s="2"/>
      <c r="W263" s="2"/>
      <c r="X263" s="2"/>
      <c r="Y263" s="84"/>
      <c r="AB263" s="82"/>
      <c r="AC263" s="82"/>
      <c r="AD263" s="62"/>
      <c r="AE263" s="62"/>
      <c r="AF263" s="82"/>
      <c r="AG263" s="82"/>
      <c r="AH263" s="82"/>
      <c r="AJ263" s="134"/>
      <c r="AK263" s="134"/>
      <c r="AL263" s="135"/>
      <c r="AM263" s="136"/>
    </row>
    <row r="264" spans="5:39" x14ac:dyDescent="0.2">
      <c r="E264" s="4"/>
      <c r="F264" s="25"/>
      <c r="G264" s="122"/>
      <c r="H264" s="82"/>
      <c r="I264" s="82"/>
      <c r="J264" s="82"/>
      <c r="K264" s="82"/>
      <c r="L264" s="82"/>
      <c r="M264" s="82"/>
      <c r="N264" s="2"/>
      <c r="O264" s="2"/>
      <c r="P264" s="3"/>
      <c r="Q264" s="3"/>
      <c r="R264" s="62"/>
      <c r="S264" s="62"/>
      <c r="T264" s="2"/>
      <c r="U264" s="2"/>
      <c r="V264" s="2"/>
      <c r="W264" s="2"/>
      <c r="X264" s="2"/>
      <c r="Y264" s="84"/>
      <c r="AB264" s="82"/>
      <c r="AC264" s="82"/>
      <c r="AD264" s="62"/>
      <c r="AE264" s="62"/>
      <c r="AF264" s="82"/>
      <c r="AG264" s="82"/>
      <c r="AH264" s="82"/>
      <c r="AJ264" s="134"/>
      <c r="AK264" s="134"/>
      <c r="AL264" s="135"/>
      <c r="AM264" s="136"/>
    </row>
    <row r="265" spans="5:39" x14ac:dyDescent="0.2">
      <c r="E265" s="4"/>
      <c r="F265" s="25"/>
      <c r="G265" s="122"/>
      <c r="H265" s="82"/>
      <c r="I265" s="82"/>
      <c r="J265" s="82"/>
      <c r="K265" s="82"/>
      <c r="L265" s="82"/>
      <c r="M265" s="82"/>
      <c r="N265" s="2"/>
      <c r="O265" s="2"/>
      <c r="P265" s="3"/>
      <c r="Q265" s="3"/>
      <c r="R265" s="62"/>
      <c r="S265" s="62"/>
      <c r="T265" s="2"/>
      <c r="U265" s="2"/>
      <c r="V265" s="2"/>
      <c r="W265" s="2"/>
      <c r="X265" s="2"/>
      <c r="Y265" s="84"/>
      <c r="AB265" s="82"/>
      <c r="AC265" s="82"/>
      <c r="AD265" s="62"/>
      <c r="AE265" s="62"/>
      <c r="AF265" s="82"/>
      <c r="AG265" s="82"/>
      <c r="AH265" s="82"/>
      <c r="AJ265" s="134"/>
      <c r="AK265" s="134"/>
      <c r="AL265" s="135"/>
      <c r="AM265" s="136"/>
    </row>
    <row r="266" spans="5:39" x14ac:dyDescent="0.2">
      <c r="E266" s="4"/>
      <c r="F266" s="25"/>
      <c r="G266" s="122"/>
      <c r="H266" s="82"/>
      <c r="I266" s="82"/>
      <c r="J266" s="82"/>
      <c r="K266" s="82"/>
      <c r="L266" s="82"/>
      <c r="M266" s="82"/>
      <c r="N266" s="2"/>
      <c r="O266" s="2"/>
      <c r="P266" s="3"/>
      <c r="Q266" s="3"/>
      <c r="R266" s="62"/>
      <c r="S266" s="62"/>
      <c r="T266" s="2"/>
      <c r="U266" s="2"/>
      <c r="V266" s="2"/>
      <c r="W266" s="2"/>
      <c r="X266" s="2"/>
      <c r="Y266" s="84"/>
      <c r="AB266" s="82"/>
      <c r="AC266" s="82"/>
      <c r="AD266" s="62"/>
      <c r="AE266" s="62"/>
      <c r="AF266" s="82"/>
      <c r="AG266" s="82"/>
      <c r="AH266" s="82"/>
      <c r="AJ266" s="134"/>
      <c r="AK266" s="134"/>
      <c r="AL266" s="135"/>
      <c r="AM266" s="136"/>
    </row>
    <row r="267" spans="5:39" hidden="1" x14ac:dyDescent="0.2">
      <c r="E267" s="4"/>
      <c r="F267" s="25"/>
      <c r="G267" s="122"/>
      <c r="H267" s="82"/>
      <c r="I267" s="82"/>
      <c r="J267" s="82"/>
      <c r="K267" s="82"/>
      <c r="L267" s="82"/>
      <c r="M267" s="82"/>
      <c r="N267" s="2"/>
      <c r="O267" s="2"/>
      <c r="P267" s="3"/>
      <c r="Q267" s="3"/>
      <c r="R267" s="62"/>
      <c r="S267" s="62"/>
      <c r="T267" s="2"/>
      <c r="U267" s="2"/>
      <c r="V267" s="2"/>
      <c r="W267" s="2"/>
      <c r="X267" s="2"/>
      <c r="Y267" s="84"/>
      <c r="AB267" s="82"/>
      <c r="AC267" s="82"/>
      <c r="AD267" s="62"/>
      <c r="AE267" s="62"/>
      <c r="AF267" s="82"/>
      <c r="AG267" s="82"/>
      <c r="AH267" s="82"/>
      <c r="AJ267" s="134"/>
      <c r="AK267" s="134"/>
      <c r="AL267" s="135"/>
      <c r="AM267" s="136"/>
    </row>
    <row r="268" spans="5:39" hidden="1" x14ac:dyDescent="0.2">
      <c r="E268" s="4"/>
      <c r="F268" s="25"/>
      <c r="G268" s="122"/>
      <c r="H268" s="82"/>
      <c r="I268" s="82"/>
      <c r="J268" s="82"/>
      <c r="K268" s="82"/>
      <c r="L268" s="82"/>
      <c r="M268" s="82"/>
      <c r="N268" s="2"/>
      <c r="O268" s="2"/>
      <c r="P268" s="3"/>
      <c r="Q268" s="3"/>
      <c r="R268" s="62"/>
      <c r="S268" s="62"/>
      <c r="T268" s="2"/>
      <c r="U268" s="2"/>
      <c r="V268" s="2"/>
      <c r="W268" s="2"/>
      <c r="X268" s="2"/>
      <c r="Y268" s="84"/>
      <c r="AB268" s="82"/>
      <c r="AC268" s="82"/>
      <c r="AD268" s="62"/>
      <c r="AE268" s="62"/>
      <c r="AF268" s="82"/>
      <c r="AG268" s="82"/>
      <c r="AH268" s="82"/>
      <c r="AJ268" s="134"/>
      <c r="AK268" s="134"/>
      <c r="AL268" s="135"/>
      <c r="AM268" s="136"/>
    </row>
    <row r="269" spans="5:39" hidden="1" x14ac:dyDescent="0.2">
      <c r="E269" s="4"/>
      <c r="F269" s="25"/>
      <c r="G269" s="122"/>
      <c r="H269" s="82"/>
      <c r="I269" s="82"/>
      <c r="J269" s="82"/>
      <c r="K269" s="82"/>
      <c r="L269" s="82"/>
      <c r="M269" s="82"/>
      <c r="N269" s="2"/>
      <c r="O269" s="2"/>
      <c r="P269" s="3"/>
      <c r="Q269" s="3"/>
      <c r="R269" s="62"/>
      <c r="S269" s="62"/>
      <c r="T269" s="2"/>
      <c r="U269" s="2"/>
      <c r="V269" s="2"/>
      <c r="W269" s="2"/>
      <c r="X269" s="2"/>
      <c r="Y269" s="84"/>
      <c r="AB269" s="82"/>
      <c r="AC269" s="82"/>
      <c r="AD269" s="62"/>
      <c r="AE269" s="62"/>
      <c r="AF269" s="82"/>
      <c r="AG269" s="82"/>
      <c r="AH269" s="82"/>
      <c r="AJ269" s="134"/>
      <c r="AK269" s="134"/>
      <c r="AL269" s="135"/>
      <c r="AM269" s="136"/>
    </row>
    <row r="270" spans="5:39" hidden="1" x14ac:dyDescent="0.2">
      <c r="E270" s="4"/>
      <c r="F270" s="25"/>
      <c r="G270" s="122"/>
      <c r="H270" s="82"/>
      <c r="I270" s="82"/>
      <c r="J270" s="82"/>
      <c r="K270" s="82"/>
      <c r="L270" s="82"/>
      <c r="M270" s="82"/>
      <c r="N270" s="2"/>
      <c r="O270" s="2"/>
      <c r="P270" s="3"/>
      <c r="Q270" s="3"/>
      <c r="R270" s="62"/>
      <c r="S270" s="62"/>
      <c r="T270" s="2"/>
      <c r="U270" s="2"/>
      <c r="V270" s="2"/>
      <c r="W270" s="2"/>
      <c r="X270" s="2"/>
      <c r="Y270" s="84"/>
      <c r="AB270" s="82"/>
      <c r="AC270" s="82"/>
      <c r="AD270" s="62"/>
      <c r="AE270" s="62"/>
      <c r="AF270" s="82"/>
      <c r="AG270" s="82"/>
      <c r="AH270" s="82"/>
      <c r="AJ270" s="134"/>
      <c r="AK270" s="134"/>
      <c r="AL270" s="135"/>
      <c r="AM270" s="136"/>
    </row>
    <row r="271" spans="5:39" hidden="1" x14ac:dyDescent="0.2">
      <c r="E271" s="4"/>
      <c r="F271" s="25"/>
      <c r="G271" s="122"/>
      <c r="H271" s="82"/>
      <c r="I271" s="82"/>
      <c r="J271" s="82"/>
      <c r="K271" s="82"/>
      <c r="L271" s="82"/>
      <c r="M271" s="82"/>
      <c r="N271" s="2"/>
      <c r="O271" s="2"/>
      <c r="P271" s="3"/>
      <c r="Q271" s="3"/>
      <c r="R271" s="62"/>
      <c r="S271" s="62"/>
      <c r="T271" s="2"/>
      <c r="U271" s="2"/>
      <c r="V271" s="2"/>
      <c r="W271" s="2"/>
      <c r="X271" s="2"/>
      <c r="Y271" s="84"/>
      <c r="AB271" s="82"/>
      <c r="AC271" s="82"/>
      <c r="AD271" s="62"/>
      <c r="AE271" s="62"/>
      <c r="AF271" s="82"/>
      <c r="AG271" s="82"/>
      <c r="AH271" s="82"/>
      <c r="AJ271" s="134"/>
      <c r="AK271" s="134"/>
      <c r="AL271" s="135"/>
      <c r="AM271" s="136"/>
    </row>
    <row r="272" spans="5:39" hidden="1" x14ac:dyDescent="0.2">
      <c r="E272" s="4"/>
      <c r="F272" s="25"/>
      <c r="G272" s="122"/>
      <c r="H272" s="82"/>
      <c r="I272" s="82"/>
      <c r="J272" s="82"/>
      <c r="K272" s="82"/>
      <c r="L272" s="82"/>
      <c r="M272" s="82"/>
      <c r="N272" s="2"/>
      <c r="O272" s="2"/>
      <c r="P272" s="3"/>
      <c r="Q272" s="3"/>
      <c r="R272" s="62"/>
      <c r="S272" s="62"/>
      <c r="T272" s="2"/>
      <c r="U272" s="2"/>
      <c r="V272" s="2"/>
      <c r="W272" s="2"/>
      <c r="X272" s="2"/>
      <c r="Y272" s="84"/>
      <c r="AB272" s="82"/>
      <c r="AC272" s="82"/>
      <c r="AD272" s="62"/>
      <c r="AE272" s="62"/>
      <c r="AF272" s="82"/>
      <c r="AG272" s="82"/>
      <c r="AH272" s="82"/>
      <c r="AJ272" s="134"/>
      <c r="AK272" s="134"/>
      <c r="AL272" s="135"/>
      <c r="AM272" s="136"/>
    </row>
    <row r="273" spans="5:39" hidden="1" x14ac:dyDescent="0.2">
      <c r="E273" s="4"/>
      <c r="F273" s="25"/>
      <c r="G273" s="122"/>
      <c r="H273" s="82"/>
      <c r="I273" s="82"/>
      <c r="J273" s="82"/>
      <c r="K273" s="82"/>
      <c r="L273" s="82"/>
      <c r="M273" s="82"/>
      <c r="N273" s="2"/>
      <c r="O273" s="2"/>
      <c r="P273" s="3"/>
      <c r="Q273" s="3"/>
      <c r="R273" s="62"/>
      <c r="S273" s="62"/>
      <c r="T273" s="2"/>
      <c r="U273" s="2"/>
      <c r="V273" s="2"/>
      <c r="W273" s="2"/>
      <c r="X273" s="2"/>
      <c r="Y273" s="84"/>
      <c r="AB273" s="82"/>
      <c r="AC273" s="82"/>
      <c r="AD273" s="62"/>
      <c r="AE273" s="62"/>
      <c r="AF273" s="82"/>
      <c r="AG273" s="82"/>
      <c r="AH273" s="82"/>
      <c r="AJ273" s="134"/>
      <c r="AK273" s="134"/>
      <c r="AL273" s="135"/>
      <c r="AM273" s="136"/>
    </row>
    <row r="274" spans="5:39" hidden="1" x14ac:dyDescent="0.2">
      <c r="E274" s="4"/>
      <c r="F274" s="25"/>
      <c r="G274" s="122"/>
      <c r="H274" s="82"/>
      <c r="I274" s="82"/>
      <c r="J274" s="82"/>
      <c r="K274" s="82"/>
      <c r="L274" s="82"/>
      <c r="M274" s="82"/>
      <c r="N274" s="2"/>
      <c r="O274" s="2"/>
      <c r="P274" s="3"/>
      <c r="Q274" s="3"/>
      <c r="R274" s="62"/>
      <c r="S274" s="62"/>
      <c r="T274" s="2"/>
      <c r="U274" s="2"/>
      <c r="V274" s="2"/>
      <c r="W274" s="2"/>
      <c r="X274" s="2"/>
      <c r="Y274" s="84"/>
      <c r="AB274" s="82"/>
      <c r="AC274" s="82"/>
      <c r="AD274" s="62"/>
      <c r="AE274" s="62"/>
      <c r="AF274" s="82"/>
      <c r="AG274" s="82"/>
      <c r="AH274" s="82"/>
      <c r="AJ274" s="134"/>
      <c r="AK274" s="134"/>
      <c r="AL274" s="135"/>
      <c r="AM274" s="136"/>
    </row>
    <row r="275" spans="5:39" hidden="1" x14ac:dyDescent="0.2">
      <c r="E275" s="4"/>
      <c r="F275" s="25"/>
      <c r="G275" s="122"/>
      <c r="H275" s="82"/>
      <c r="I275" s="82"/>
      <c r="J275" s="82"/>
      <c r="K275" s="82"/>
      <c r="L275" s="82"/>
      <c r="M275" s="82"/>
      <c r="N275" s="2"/>
      <c r="O275" s="2"/>
      <c r="P275" s="3"/>
      <c r="Q275" s="3"/>
      <c r="R275" s="62"/>
      <c r="S275" s="62"/>
      <c r="T275" s="2"/>
      <c r="U275" s="2"/>
      <c r="V275" s="2"/>
      <c r="W275" s="2"/>
      <c r="X275" s="2"/>
      <c r="Y275" s="84"/>
      <c r="AB275" s="82"/>
      <c r="AC275" s="82"/>
      <c r="AD275" s="62"/>
      <c r="AE275" s="62"/>
      <c r="AF275" s="82"/>
      <c r="AG275" s="82"/>
      <c r="AH275" s="82"/>
      <c r="AJ275" s="134"/>
      <c r="AK275" s="134"/>
      <c r="AL275" s="135"/>
      <c r="AM275" s="136"/>
    </row>
    <row r="276" spans="5:39" hidden="1" x14ac:dyDescent="0.2">
      <c r="E276" s="4"/>
      <c r="F276" s="25"/>
      <c r="G276" s="122"/>
      <c r="H276" s="82"/>
      <c r="I276" s="82"/>
      <c r="J276" s="82"/>
      <c r="K276" s="82"/>
      <c r="L276" s="82"/>
      <c r="M276" s="82"/>
      <c r="N276" s="2"/>
      <c r="O276" s="2"/>
      <c r="P276" s="3"/>
      <c r="Q276" s="3"/>
      <c r="R276" s="62"/>
      <c r="S276" s="62"/>
      <c r="T276" s="2"/>
      <c r="U276" s="2"/>
      <c r="V276" s="2"/>
      <c r="W276" s="2"/>
      <c r="X276" s="2"/>
      <c r="Y276" s="84"/>
      <c r="AB276" s="82"/>
      <c r="AC276" s="82"/>
      <c r="AD276" s="62"/>
      <c r="AE276" s="62"/>
      <c r="AF276" s="82"/>
      <c r="AG276" s="82"/>
      <c r="AH276" s="82"/>
      <c r="AJ276" s="134"/>
      <c r="AK276" s="134"/>
      <c r="AL276" s="135"/>
      <c r="AM276" s="136"/>
    </row>
    <row r="277" spans="5:39" hidden="1" x14ac:dyDescent="0.2">
      <c r="E277" s="4"/>
      <c r="F277" s="25"/>
      <c r="G277" s="122"/>
      <c r="H277" s="82"/>
      <c r="I277" s="82"/>
      <c r="J277" s="82"/>
      <c r="K277" s="82"/>
      <c r="L277" s="82"/>
      <c r="M277" s="82"/>
      <c r="N277" s="2"/>
      <c r="O277" s="2"/>
      <c r="P277" s="3"/>
      <c r="Q277" s="3"/>
      <c r="R277" s="62"/>
      <c r="S277" s="62"/>
      <c r="T277" s="2"/>
      <c r="U277" s="2"/>
      <c r="V277" s="2"/>
      <c r="W277" s="2"/>
      <c r="X277" s="2"/>
      <c r="Y277" s="84"/>
      <c r="AB277" s="82"/>
      <c r="AC277" s="82"/>
      <c r="AD277" s="62"/>
      <c r="AE277" s="62"/>
      <c r="AF277" s="82"/>
      <c r="AG277" s="82"/>
      <c r="AH277" s="82"/>
      <c r="AJ277" s="134"/>
      <c r="AK277" s="134"/>
      <c r="AL277" s="135"/>
      <c r="AM277" s="136"/>
    </row>
    <row r="278" spans="5:39" hidden="1" x14ac:dyDescent="0.2">
      <c r="E278" s="4"/>
      <c r="F278" s="25"/>
      <c r="G278" s="122"/>
      <c r="H278" s="82"/>
      <c r="I278" s="82"/>
      <c r="J278" s="82"/>
      <c r="K278" s="82"/>
      <c r="L278" s="82"/>
      <c r="M278" s="82"/>
      <c r="N278" s="2"/>
      <c r="O278" s="2"/>
      <c r="P278" s="3"/>
      <c r="Q278" s="3"/>
      <c r="R278" s="62"/>
      <c r="S278" s="62"/>
      <c r="T278" s="2"/>
      <c r="U278" s="2"/>
      <c r="V278" s="2"/>
      <c r="W278" s="2"/>
      <c r="X278" s="2"/>
      <c r="Y278" s="84"/>
      <c r="AB278" s="82"/>
      <c r="AC278" s="82"/>
      <c r="AD278" s="62"/>
      <c r="AE278" s="62"/>
      <c r="AF278" s="82"/>
      <c r="AG278" s="82"/>
      <c r="AH278" s="82"/>
      <c r="AJ278" s="134"/>
      <c r="AK278" s="134"/>
      <c r="AL278" s="135"/>
      <c r="AM278" s="136"/>
    </row>
    <row r="279" spans="5:39" hidden="1" x14ac:dyDescent="0.2">
      <c r="E279" s="4"/>
      <c r="F279" s="25"/>
      <c r="G279" s="122"/>
      <c r="H279" s="82"/>
      <c r="I279" s="82"/>
      <c r="J279" s="82"/>
      <c r="K279" s="82"/>
      <c r="L279" s="82"/>
      <c r="M279" s="82"/>
      <c r="N279" s="2"/>
      <c r="O279" s="2"/>
      <c r="P279" s="3"/>
      <c r="Q279" s="3"/>
      <c r="R279" s="62"/>
      <c r="S279" s="62"/>
      <c r="T279" s="2"/>
      <c r="U279" s="2"/>
      <c r="V279" s="2"/>
      <c r="W279" s="2"/>
      <c r="X279" s="2"/>
      <c r="Y279" s="84"/>
      <c r="AB279" s="82"/>
      <c r="AC279" s="82"/>
      <c r="AD279" s="62"/>
      <c r="AE279" s="62"/>
      <c r="AF279" s="82"/>
      <c r="AG279" s="82"/>
      <c r="AH279" s="82"/>
      <c r="AJ279" s="134"/>
      <c r="AK279" s="134"/>
      <c r="AL279" s="135"/>
      <c r="AM279" s="136"/>
    </row>
    <row r="280" spans="5:39" hidden="1" x14ac:dyDescent="0.2">
      <c r="E280" s="4"/>
      <c r="F280" s="25"/>
      <c r="G280" s="122"/>
      <c r="H280" s="82"/>
      <c r="I280" s="82"/>
      <c r="J280" s="82"/>
      <c r="K280" s="82"/>
      <c r="L280" s="82"/>
      <c r="M280" s="82"/>
      <c r="N280" s="2"/>
      <c r="O280" s="2"/>
      <c r="P280" s="3"/>
      <c r="Q280" s="3"/>
      <c r="R280" s="62"/>
      <c r="S280" s="62"/>
      <c r="T280" s="2"/>
      <c r="U280" s="2"/>
      <c r="V280" s="2"/>
      <c r="W280" s="2"/>
      <c r="X280" s="2"/>
      <c r="Y280" s="84"/>
      <c r="AB280" s="82"/>
      <c r="AC280" s="82"/>
      <c r="AD280" s="62"/>
      <c r="AE280" s="62"/>
      <c r="AF280" s="82"/>
      <c r="AG280" s="82"/>
      <c r="AH280" s="82"/>
      <c r="AJ280" s="134"/>
      <c r="AK280" s="134"/>
      <c r="AL280" s="135"/>
      <c r="AM280" s="136"/>
    </row>
    <row r="281" spans="5:39" hidden="1" x14ac:dyDescent="0.2">
      <c r="E281" s="4"/>
      <c r="F281" s="25"/>
      <c r="G281" s="122"/>
      <c r="H281" s="82"/>
      <c r="I281" s="82"/>
      <c r="J281" s="82"/>
      <c r="K281" s="82"/>
      <c r="L281" s="82"/>
      <c r="M281" s="82"/>
      <c r="N281" s="2"/>
      <c r="O281" s="2"/>
      <c r="P281" s="3"/>
      <c r="Q281" s="3"/>
      <c r="R281" s="62"/>
      <c r="S281" s="62"/>
      <c r="T281" s="2"/>
      <c r="U281" s="2"/>
      <c r="V281" s="2"/>
      <c r="W281" s="2"/>
      <c r="X281" s="2"/>
      <c r="Y281" s="84"/>
      <c r="AB281" s="82"/>
      <c r="AC281" s="82"/>
      <c r="AD281" s="62"/>
      <c r="AE281" s="62"/>
      <c r="AF281" s="82"/>
      <c r="AG281" s="82"/>
      <c r="AH281" s="82"/>
      <c r="AJ281" s="134"/>
      <c r="AK281" s="134"/>
      <c r="AL281" s="135"/>
      <c r="AM281" s="136"/>
    </row>
    <row r="282" spans="5:39" hidden="1" x14ac:dyDescent="0.2">
      <c r="E282" s="4"/>
      <c r="F282" s="25"/>
      <c r="G282" s="122"/>
      <c r="H282" s="82"/>
      <c r="I282" s="82"/>
      <c r="J282" s="82"/>
      <c r="K282" s="82"/>
      <c r="L282" s="82"/>
      <c r="M282" s="82"/>
      <c r="N282" s="2"/>
      <c r="O282" s="2"/>
      <c r="P282" s="3"/>
      <c r="Q282" s="3"/>
      <c r="R282" s="62"/>
      <c r="S282" s="62"/>
      <c r="T282" s="2"/>
      <c r="U282" s="2"/>
      <c r="V282" s="2"/>
      <c r="W282" s="2"/>
      <c r="X282" s="2"/>
      <c r="Y282" s="84"/>
      <c r="AB282" s="82"/>
      <c r="AC282" s="82"/>
      <c r="AD282" s="62"/>
      <c r="AE282" s="62"/>
      <c r="AF282" s="82"/>
      <c r="AG282" s="82"/>
      <c r="AH282" s="82"/>
      <c r="AJ282" s="134"/>
      <c r="AK282" s="134"/>
      <c r="AL282" s="135"/>
      <c r="AM282" s="136"/>
    </row>
    <row r="283" spans="5:39" hidden="1" x14ac:dyDescent="0.2">
      <c r="E283" s="4"/>
      <c r="F283" s="25"/>
      <c r="G283" s="122"/>
      <c r="H283" s="82"/>
      <c r="I283" s="82"/>
      <c r="J283" s="82"/>
      <c r="K283" s="82"/>
      <c r="L283" s="82"/>
      <c r="M283" s="82"/>
      <c r="N283" s="2"/>
      <c r="O283" s="2"/>
      <c r="P283" s="3"/>
      <c r="Q283" s="3"/>
      <c r="R283" s="62"/>
      <c r="S283" s="62"/>
      <c r="T283" s="2"/>
      <c r="U283" s="2"/>
      <c r="V283" s="2"/>
      <c r="W283" s="2"/>
      <c r="X283" s="2"/>
      <c r="Y283" s="84"/>
      <c r="AB283" s="82"/>
      <c r="AC283" s="82"/>
      <c r="AD283" s="62"/>
      <c r="AE283" s="62"/>
      <c r="AF283" s="82"/>
      <c r="AG283" s="82"/>
      <c r="AH283" s="82"/>
      <c r="AJ283" s="134"/>
      <c r="AK283" s="134"/>
      <c r="AL283" s="135"/>
      <c r="AM283" s="136"/>
    </row>
    <row r="284" spans="5:39" hidden="1" x14ac:dyDescent="0.2">
      <c r="E284" s="4"/>
      <c r="F284" s="25"/>
      <c r="G284" s="122"/>
      <c r="H284" s="82"/>
      <c r="I284" s="82"/>
      <c r="J284" s="82"/>
      <c r="K284" s="82"/>
      <c r="L284" s="82"/>
      <c r="M284" s="82"/>
      <c r="N284" s="2"/>
      <c r="O284" s="2"/>
      <c r="P284" s="3"/>
      <c r="Q284" s="3"/>
      <c r="R284" s="62"/>
      <c r="S284" s="62"/>
      <c r="T284" s="2"/>
      <c r="U284" s="2"/>
      <c r="V284" s="2"/>
      <c r="W284" s="2"/>
      <c r="X284" s="2"/>
      <c r="Y284" s="84"/>
      <c r="AB284" s="82"/>
      <c r="AC284" s="82"/>
      <c r="AD284" s="62"/>
      <c r="AE284" s="62"/>
      <c r="AF284" s="82"/>
      <c r="AG284" s="82"/>
      <c r="AH284" s="82"/>
      <c r="AJ284" s="134"/>
      <c r="AK284" s="134"/>
      <c r="AL284" s="135"/>
      <c r="AM284" s="136"/>
    </row>
    <row r="285" spans="5:39" hidden="1" x14ac:dyDescent="0.2">
      <c r="E285" s="4"/>
      <c r="F285" s="25"/>
      <c r="G285" s="122"/>
      <c r="H285" s="82"/>
      <c r="I285" s="82"/>
      <c r="J285" s="82"/>
      <c r="K285" s="82"/>
      <c r="L285" s="82"/>
      <c r="M285" s="82"/>
      <c r="N285" s="2"/>
      <c r="O285" s="2"/>
      <c r="P285" s="3"/>
      <c r="Q285" s="3"/>
      <c r="R285" s="62"/>
      <c r="S285" s="62"/>
      <c r="T285" s="2"/>
      <c r="U285" s="2"/>
      <c r="V285" s="2"/>
      <c r="W285" s="2"/>
      <c r="X285" s="2"/>
      <c r="Y285" s="84"/>
      <c r="AB285" s="82"/>
      <c r="AC285" s="82"/>
      <c r="AD285" s="62"/>
      <c r="AE285" s="62"/>
      <c r="AF285" s="82"/>
      <c r="AG285" s="82"/>
      <c r="AH285" s="82"/>
      <c r="AJ285" s="134"/>
      <c r="AK285" s="134"/>
      <c r="AL285" s="135"/>
      <c r="AM285" s="136"/>
    </row>
    <row r="286" spans="5:39" hidden="1" x14ac:dyDescent="0.2">
      <c r="E286" s="4"/>
      <c r="F286" s="25"/>
      <c r="G286" s="122"/>
      <c r="H286" s="82"/>
      <c r="I286" s="82"/>
      <c r="J286" s="82"/>
      <c r="K286" s="82"/>
      <c r="L286" s="82"/>
      <c r="M286" s="82"/>
      <c r="N286" s="2"/>
      <c r="O286" s="2"/>
      <c r="P286" s="3"/>
      <c r="Q286" s="3"/>
      <c r="R286" s="62"/>
      <c r="S286" s="62"/>
      <c r="T286" s="2"/>
      <c r="U286" s="2"/>
      <c r="V286" s="2"/>
      <c r="W286" s="2"/>
      <c r="X286" s="2"/>
      <c r="Y286" s="84"/>
      <c r="AB286" s="82"/>
      <c r="AC286" s="82"/>
      <c r="AD286" s="62"/>
      <c r="AE286" s="62"/>
      <c r="AF286" s="82"/>
      <c r="AG286" s="82"/>
      <c r="AH286" s="82"/>
      <c r="AJ286" s="134"/>
      <c r="AK286" s="134"/>
      <c r="AL286" s="135"/>
      <c r="AM286" s="136"/>
    </row>
    <row r="287" spans="5:39" hidden="1" x14ac:dyDescent="0.2">
      <c r="E287" s="4"/>
      <c r="F287" s="25"/>
      <c r="G287" s="122"/>
      <c r="H287" s="82"/>
      <c r="I287" s="82"/>
      <c r="J287" s="82"/>
      <c r="K287" s="82"/>
      <c r="L287" s="82"/>
      <c r="M287" s="82"/>
      <c r="N287" s="2"/>
      <c r="O287" s="2"/>
      <c r="P287" s="3"/>
      <c r="Q287" s="3"/>
      <c r="R287" s="62"/>
      <c r="S287" s="62"/>
      <c r="T287" s="2"/>
      <c r="U287" s="2"/>
      <c r="V287" s="2"/>
      <c r="W287" s="2"/>
      <c r="X287" s="2"/>
      <c r="Y287" s="84"/>
      <c r="AB287" s="82"/>
      <c r="AC287" s="82"/>
      <c r="AD287" s="62"/>
      <c r="AE287" s="62"/>
      <c r="AF287" s="82"/>
      <c r="AG287" s="82"/>
      <c r="AH287" s="82"/>
      <c r="AJ287" s="134"/>
      <c r="AK287" s="134"/>
      <c r="AL287" s="135"/>
      <c r="AM287" s="136"/>
    </row>
    <row r="288" spans="5:39" hidden="1" x14ac:dyDescent="0.2">
      <c r="E288" s="4"/>
      <c r="F288" s="25"/>
      <c r="G288" s="122"/>
      <c r="H288" s="82"/>
      <c r="I288" s="82"/>
      <c r="J288" s="82"/>
      <c r="K288" s="82"/>
      <c r="L288" s="82"/>
      <c r="M288" s="82"/>
      <c r="N288" s="2"/>
      <c r="O288" s="2"/>
      <c r="P288" s="3"/>
      <c r="Q288" s="3"/>
      <c r="R288" s="62"/>
      <c r="S288" s="62"/>
      <c r="T288" s="2"/>
      <c r="U288" s="2"/>
      <c r="V288" s="2"/>
      <c r="W288" s="2"/>
      <c r="X288" s="2"/>
      <c r="Y288" s="84"/>
      <c r="AB288" s="82"/>
      <c r="AC288" s="82"/>
      <c r="AD288" s="62"/>
      <c r="AE288" s="62"/>
      <c r="AF288" s="82"/>
      <c r="AG288" s="82"/>
      <c r="AH288" s="82"/>
      <c r="AJ288" s="134"/>
      <c r="AK288" s="134"/>
      <c r="AL288" s="135"/>
      <c r="AM288" s="136"/>
    </row>
    <row r="289" spans="5:39" hidden="1" x14ac:dyDescent="0.2">
      <c r="E289" s="4"/>
      <c r="F289" s="25"/>
      <c r="G289" s="122"/>
      <c r="H289" s="82"/>
      <c r="I289" s="82"/>
      <c r="J289" s="82"/>
      <c r="K289" s="82"/>
      <c r="L289" s="82"/>
      <c r="M289" s="82"/>
      <c r="N289" s="2"/>
      <c r="O289" s="2"/>
      <c r="P289" s="3"/>
      <c r="Q289" s="3"/>
      <c r="R289" s="62"/>
      <c r="S289" s="62"/>
      <c r="T289" s="2"/>
      <c r="U289" s="2"/>
      <c r="V289" s="2"/>
      <c r="W289" s="2"/>
      <c r="X289" s="2"/>
      <c r="Y289" s="84"/>
      <c r="AB289" s="82"/>
      <c r="AC289" s="82"/>
      <c r="AD289" s="62"/>
      <c r="AE289" s="62"/>
      <c r="AF289" s="82"/>
      <c r="AG289" s="82"/>
      <c r="AH289" s="82"/>
      <c r="AJ289" s="134"/>
      <c r="AK289" s="134"/>
      <c r="AL289" s="135"/>
      <c r="AM289" s="136"/>
    </row>
    <row r="290" spans="5:39" hidden="1" x14ac:dyDescent="0.2">
      <c r="E290" s="4"/>
      <c r="F290" s="25"/>
      <c r="G290" s="122"/>
      <c r="H290" s="82"/>
      <c r="I290" s="82"/>
      <c r="J290" s="82"/>
      <c r="K290" s="82"/>
      <c r="L290" s="82"/>
      <c r="M290" s="82"/>
      <c r="N290" s="2"/>
      <c r="O290" s="2"/>
      <c r="P290" s="3"/>
      <c r="Q290" s="3"/>
      <c r="R290" s="62"/>
      <c r="S290" s="62"/>
      <c r="T290" s="2"/>
      <c r="U290" s="2"/>
      <c r="V290" s="2"/>
      <c r="W290" s="2"/>
      <c r="X290" s="2"/>
      <c r="Y290" s="84"/>
      <c r="AB290" s="82"/>
      <c r="AC290" s="82"/>
      <c r="AD290" s="62"/>
      <c r="AE290" s="62"/>
      <c r="AF290" s="82"/>
      <c r="AG290" s="82"/>
      <c r="AH290" s="82"/>
      <c r="AJ290" s="134"/>
      <c r="AK290" s="134"/>
      <c r="AL290" s="135"/>
      <c r="AM290" s="136"/>
    </row>
    <row r="291" spans="5:39" hidden="1" x14ac:dyDescent="0.2">
      <c r="E291" s="4"/>
      <c r="F291" s="25"/>
      <c r="G291" s="122"/>
      <c r="H291" s="82"/>
      <c r="I291" s="82"/>
      <c r="J291" s="82"/>
      <c r="K291" s="82"/>
      <c r="L291" s="82"/>
      <c r="M291" s="82"/>
      <c r="N291" s="2"/>
      <c r="O291" s="2"/>
      <c r="P291" s="3"/>
      <c r="Q291" s="3"/>
      <c r="R291" s="62"/>
      <c r="S291" s="62"/>
      <c r="T291" s="2"/>
      <c r="U291" s="2"/>
      <c r="V291" s="2"/>
      <c r="W291" s="2"/>
      <c r="X291" s="2"/>
      <c r="Y291" s="84"/>
      <c r="AB291" s="82"/>
      <c r="AC291" s="82"/>
      <c r="AD291" s="62"/>
      <c r="AE291" s="62"/>
      <c r="AF291" s="82"/>
      <c r="AG291" s="82"/>
      <c r="AH291" s="82"/>
      <c r="AJ291" s="134"/>
      <c r="AK291" s="134"/>
      <c r="AL291" s="135"/>
      <c r="AM291" s="136"/>
    </row>
    <row r="292" spans="5:39" hidden="1" x14ac:dyDescent="0.2">
      <c r="E292" s="4"/>
      <c r="F292" s="25"/>
      <c r="G292" s="122"/>
      <c r="H292" s="82"/>
      <c r="I292" s="82"/>
      <c r="J292" s="82"/>
      <c r="K292" s="82"/>
      <c r="L292" s="82"/>
      <c r="M292" s="82"/>
      <c r="N292" s="2"/>
      <c r="O292" s="2"/>
      <c r="P292" s="3"/>
      <c r="Q292" s="3"/>
      <c r="R292" s="62"/>
      <c r="S292" s="62"/>
      <c r="T292" s="2"/>
      <c r="U292" s="2"/>
      <c r="V292" s="2"/>
      <c r="W292" s="2"/>
      <c r="X292" s="2"/>
      <c r="Y292" s="84"/>
      <c r="AB292" s="82"/>
      <c r="AC292" s="82"/>
      <c r="AD292" s="62"/>
      <c r="AE292" s="62"/>
      <c r="AF292" s="82"/>
      <c r="AG292" s="82"/>
      <c r="AH292" s="82"/>
      <c r="AJ292" s="134"/>
      <c r="AK292" s="134"/>
      <c r="AL292" s="135"/>
      <c r="AM292" s="136"/>
    </row>
    <row r="293" spans="5:39" hidden="1" x14ac:dyDescent="0.2">
      <c r="E293" s="4"/>
      <c r="F293" s="25"/>
      <c r="G293" s="122"/>
      <c r="H293" s="82"/>
      <c r="I293" s="82"/>
      <c r="J293" s="82"/>
      <c r="K293" s="82"/>
      <c r="L293" s="82"/>
      <c r="M293" s="82"/>
      <c r="N293" s="2"/>
      <c r="O293" s="2"/>
      <c r="P293" s="3"/>
      <c r="Q293" s="3"/>
      <c r="R293" s="62"/>
      <c r="S293" s="62"/>
      <c r="T293" s="2"/>
      <c r="U293" s="2"/>
      <c r="V293" s="2"/>
      <c r="W293" s="2"/>
      <c r="X293" s="2"/>
      <c r="Y293" s="84"/>
      <c r="AB293" s="82"/>
      <c r="AC293" s="82"/>
      <c r="AD293" s="62"/>
      <c r="AE293" s="62"/>
      <c r="AF293" s="82"/>
      <c r="AG293" s="82"/>
      <c r="AH293" s="82"/>
      <c r="AJ293" s="134"/>
      <c r="AK293" s="134"/>
      <c r="AL293" s="135"/>
      <c r="AM293" s="136"/>
    </row>
    <row r="294" spans="5:39" hidden="1" x14ac:dyDescent="0.2">
      <c r="E294" s="4"/>
      <c r="F294" s="25"/>
      <c r="G294" s="122"/>
      <c r="H294" s="82"/>
      <c r="I294" s="82"/>
      <c r="J294" s="82"/>
      <c r="K294" s="82"/>
      <c r="L294" s="82"/>
      <c r="M294" s="82"/>
      <c r="N294" s="2"/>
      <c r="O294" s="2"/>
      <c r="P294" s="3"/>
      <c r="Q294" s="3"/>
      <c r="R294" s="62"/>
      <c r="S294" s="62"/>
      <c r="T294" s="2"/>
      <c r="U294" s="2"/>
      <c r="V294" s="2"/>
      <c r="W294" s="2"/>
      <c r="X294" s="2"/>
      <c r="Y294" s="84"/>
      <c r="AB294" s="82"/>
      <c r="AC294" s="82"/>
      <c r="AD294" s="62"/>
      <c r="AE294" s="62"/>
      <c r="AF294" s="82"/>
      <c r="AG294" s="82"/>
      <c r="AH294" s="82"/>
      <c r="AJ294" s="134"/>
      <c r="AK294" s="134"/>
      <c r="AL294" s="135"/>
      <c r="AM294" s="136"/>
    </row>
    <row r="295" spans="5:39" hidden="1" x14ac:dyDescent="0.2">
      <c r="E295" s="4"/>
      <c r="F295" s="25"/>
      <c r="G295" s="122"/>
      <c r="H295" s="82"/>
      <c r="I295" s="82"/>
      <c r="J295" s="82"/>
      <c r="K295" s="82"/>
      <c r="L295" s="82"/>
      <c r="M295" s="82"/>
      <c r="N295" s="2"/>
      <c r="O295" s="2"/>
      <c r="P295" s="3"/>
      <c r="Q295" s="3"/>
      <c r="R295" s="62"/>
      <c r="S295" s="62"/>
      <c r="T295" s="2"/>
      <c r="U295" s="2"/>
      <c r="V295" s="2"/>
      <c r="W295" s="2"/>
      <c r="X295" s="2"/>
      <c r="Y295" s="84"/>
      <c r="AB295" s="82"/>
      <c r="AC295" s="82"/>
      <c r="AD295" s="62"/>
      <c r="AE295" s="62"/>
      <c r="AF295" s="82"/>
      <c r="AG295" s="82"/>
      <c r="AH295" s="82"/>
      <c r="AJ295" s="134"/>
      <c r="AK295" s="134"/>
      <c r="AL295" s="135"/>
      <c r="AM295" s="136"/>
    </row>
    <row r="296" spans="5:39" hidden="1" x14ac:dyDescent="0.2">
      <c r="E296" s="4"/>
      <c r="F296" s="25"/>
      <c r="G296" s="122"/>
      <c r="H296" s="82"/>
      <c r="I296" s="82"/>
      <c r="J296" s="82"/>
      <c r="K296" s="82"/>
      <c r="L296" s="82"/>
      <c r="M296" s="82"/>
      <c r="N296" s="2"/>
      <c r="O296" s="2"/>
      <c r="P296" s="3"/>
      <c r="Q296" s="3"/>
      <c r="R296" s="62"/>
      <c r="S296" s="62"/>
      <c r="T296" s="2"/>
      <c r="U296" s="2"/>
      <c r="V296" s="2"/>
      <c r="W296" s="2"/>
      <c r="X296" s="2"/>
      <c r="Y296" s="84"/>
      <c r="AB296" s="82"/>
      <c r="AC296" s="82"/>
      <c r="AD296" s="62"/>
      <c r="AE296" s="62"/>
      <c r="AF296" s="82"/>
      <c r="AG296" s="82"/>
      <c r="AH296" s="82"/>
      <c r="AJ296" s="134"/>
      <c r="AK296" s="134"/>
      <c r="AL296" s="135"/>
      <c r="AM296" s="136"/>
    </row>
    <row r="297" spans="5:39" hidden="1" x14ac:dyDescent="0.2">
      <c r="E297" s="4"/>
      <c r="F297" s="25"/>
      <c r="G297" s="122"/>
      <c r="H297" s="82"/>
      <c r="I297" s="82"/>
      <c r="J297" s="82"/>
      <c r="K297" s="82"/>
      <c r="L297" s="82"/>
      <c r="M297" s="82"/>
      <c r="N297" s="2"/>
      <c r="O297" s="2"/>
      <c r="P297" s="3"/>
      <c r="Q297" s="3"/>
      <c r="R297" s="62"/>
      <c r="S297" s="62"/>
      <c r="T297" s="2"/>
      <c r="U297" s="2"/>
      <c r="V297" s="2"/>
      <c r="W297" s="2"/>
      <c r="X297" s="2"/>
      <c r="Y297" s="84"/>
      <c r="AB297" s="82"/>
      <c r="AC297" s="82"/>
      <c r="AD297" s="62"/>
      <c r="AE297" s="62"/>
      <c r="AF297" s="82"/>
      <c r="AG297" s="82"/>
      <c r="AH297" s="82"/>
      <c r="AJ297" s="134"/>
      <c r="AK297" s="134"/>
      <c r="AL297" s="135"/>
      <c r="AM297" s="136"/>
    </row>
    <row r="298" spans="5:39" hidden="1" x14ac:dyDescent="0.2">
      <c r="E298" s="4"/>
      <c r="F298" s="25"/>
      <c r="G298" s="122"/>
      <c r="H298" s="82"/>
      <c r="I298" s="82"/>
      <c r="J298" s="82"/>
      <c r="K298" s="82"/>
      <c r="L298" s="82"/>
      <c r="M298" s="82"/>
      <c r="N298" s="2"/>
      <c r="O298" s="2"/>
      <c r="P298" s="3"/>
      <c r="Q298" s="3"/>
      <c r="R298" s="62"/>
      <c r="S298" s="62"/>
      <c r="T298" s="2"/>
      <c r="U298" s="2"/>
      <c r="V298" s="2"/>
      <c r="W298" s="2"/>
      <c r="X298" s="2"/>
      <c r="Y298" s="84"/>
      <c r="AB298" s="82"/>
      <c r="AC298" s="82"/>
      <c r="AD298" s="62"/>
      <c r="AE298" s="62"/>
      <c r="AF298" s="82"/>
      <c r="AG298" s="82"/>
      <c r="AH298" s="82"/>
      <c r="AJ298" s="134"/>
      <c r="AK298" s="134"/>
      <c r="AL298" s="135"/>
      <c r="AM298" s="136"/>
    </row>
    <row r="299" spans="5:39" hidden="1" x14ac:dyDescent="0.2">
      <c r="E299" s="4"/>
      <c r="F299" s="25"/>
      <c r="G299" s="122"/>
      <c r="H299" s="82"/>
      <c r="I299" s="82"/>
      <c r="J299" s="82"/>
      <c r="K299" s="82"/>
      <c r="L299" s="82"/>
      <c r="M299" s="82"/>
      <c r="N299" s="2"/>
      <c r="O299" s="2"/>
      <c r="P299" s="3"/>
      <c r="Q299" s="3"/>
      <c r="R299" s="62"/>
      <c r="S299" s="62"/>
      <c r="T299" s="2"/>
      <c r="U299" s="2"/>
      <c r="V299" s="2"/>
      <c r="W299" s="2"/>
      <c r="X299" s="2"/>
      <c r="Y299" s="84"/>
      <c r="AB299" s="82"/>
      <c r="AC299" s="82"/>
      <c r="AD299" s="62"/>
      <c r="AE299" s="62"/>
      <c r="AF299" s="82"/>
      <c r="AG299" s="82"/>
      <c r="AH299" s="82"/>
      <c r="AJ299" s="134"/>
      <c r="AK299" s="134"/>
      <c r="AL299" s="135"/>
      <c r="AM299" s="136"/>
    </row>
    <row r="300" spans="5:39" hidden="1" x14ac:dyDescent="0.2">
      <c r="E300" s="4"/>
      <c r="F300" s="25"/>
      <c r="G300" s="122"/>
      <c r="H300" s="82"/>
      <c r="I300" s="82"/>
      <c r="J300" s="82"/>
      <c r="K300" s="82"/>
      <c r="L300" s="82"/>
      <c r="M300" s="82"/>
      <c r="N300" s="2"/>
      <c r="O300" s="2"/>
      <c r="P300" s="3"/>
      <c r="Q300" s="3"/>
      <c r="R300" s="62"/>
      <c r="S300" s="62"/>
      <c r="T300" s="2"/>
      <c r="U300" s="2"/>
      <c r="V300" s="2"/>
      <c r="W300" s="2"/>
      <c r="X300" s="2"/>
      <c r="Y300" s="84"/>
      <c r="AB300" s="82"/>
      <c r="AC300" s="82"/>
      <c r="AD300" s="62"/>
      <c r="AE300" s="62"/>
      <c r="AF300" s="82"/>
      <c r="AG300" s="82"/>
      <c r="AH300" s="82"/>
      <c r="AJ300" s="134"/>
      <c r="AK300" s="134"/>
      <c r="AL300" s="135"/>
      <c r="AM300" s="136"/>
    </row>
    <row r="301" spans="5:39" hidden="1" x14ac:dyDescent="0.2">
      <c r="E301" s="4"/>
      <c r="F301" s="25"/>
      <c r="G301" s="122"/>
      <c r="H301" s="82"/>
      <c r="I301" s="82"/>
      <c r="J301" s="82"/>
      <c r="K301" s="82"/>
      <c r="L301" s="82"/>
      <c r="M301" s="82"/>
      <c r="N301" s="2"/>
      <c r="O301" s="2"/>
      <c r="P301" s="3"/>
      <c r="Q301" s="3"/>
      <c r="R301" s="62"/>
      <c r="S301" s="62"/>
      <c r="T301" s="2"/>
      <c r="U301" s="2"/>
      <c r="V301" s="2"/>
      <c r="W301" s="2"/>
      <c r="X301" s="2"/>
      <c r="Y301" s="84"/>
      <c r="AB301" s="82"/>
      <c r="AC301" s="82"/>
      <c r="AD301" s="62"/>
      <c r="AE301" s="62"/>
      <c r="AF301" s="82"/>
      <c r="AG301" s="82"/>
      <c r="AH301" s="82"/>
      <c r="AJ301" s="134"/>
      <c r="AK301" s="134"/>
      <c r="AL301" s="135"/>
      <c r="AM301" s="136"/>
    </row>
    <row r="302" spans="5:39" hidden="1" x14ac:dyDescent="0.2">
      <c r="E302" s="4"/>
      <c r="F302" s="25"/>
      <c r="G302" s="122"/>
      <c r="H302" s="82"/>
      <c r="I302" s="82"/>
      <c r="J302" s="82"/>
      <c r="K302" s="82"/>
      <c r="L302" s="82"/>
      <c r="M302" s="82"/>
      <c r="N302" s="2"/>
      <c r="O302" s="2"/>
      <c r="P302" s="3"/>
      <c r="Q302" s="3"/>
      <c r="R302" s="62"/>
      <c r="S302" s="62"/>
      <c r="T302" s="2"/>
      <c r="U302" s="2"/>
      <c r="V302" s="2"/>
      <c r="W302" s="2"/>
      <c r="X302" s="2"/>
      <c r="Y302" s="84"/>
      <c r="AB302" s="82"/>
      <c r="AC302" s="82"/>
      <c r="AD302" s="62"/>
      <c r="AE302" s="62"/>
      <c r="AF302" s="82"/>
      <c r="AG302" s="82"/>
      <c r="AH302" s="82"/>
      <c r="AJ302" s="134"/>
      <c r="AK302" s="134"/>
      <c r="AL302" s="135"/>
      <c r="AM302" s="136"/>
    </row>
    <row r="303" spans="5:39" hidden="1" x14ac:dyDescent="0.2">
      <c r="E303" s="4"/>
      <c r="F303" s="25"/>
      <c r="G303" s="122"/>
      <c r="H303" s="82"/>
      <c r="I303" s="82"/>
      <c r="J303" s="82"/>
      <c r="K303" s="82"/>
      <c r="L303" s="82"/>
      <c r="M303" s="82"/>
      <c r="N303" s="2"/>
      <c r="O303" s="2"/>
      <c r="P303" s="3"/>
      <c r="Q303" s="3"/>
      <c r="R303" s="62"/>
      <c r="S303" s="62"/>
      <c r="T303" s="2"/>
      <c r="U303" s="2"/>
      <c r="V303" s="2"/>
      <c r="W303" s="2"/>
      <c r="X303" s="2"/>
      <c r="Y303" s="84"/>
      <c r="AB303" s="82"/>
      <c r="AC303" s="82"/>
      <c r="AD303" s="62"/>
      <c r="AE303" s="62"/>
      <c r="AF303" s="82"/>
      <c r="AG303" s="82"/>
      <c r="AH303" s="82"/>
      <c r="AJ303" s="134"/>
      <c r="AK303" s="134"/>
      <c r="AL303" s="135"/>
      <c r="AM303" s="136"/>
    </row>
    <row r="304" spans="5:39" hidden="1" x14ac:dyDescent="0.2">
      <c r="E304" s="4"/>
      <c r="F304" s="25"/>
      <c r="G304" s="122"/>
      <c r="H304" s="82"/>
      <c r="I304" s="82"/>
      <c r="J304" s="82"/>
      <c r="K304" s="82"/>
      <c r="L304" s="82"/>
      <c r="M304" s="82"/>
      <c r="N304" s="2"/>
      <c r="O304" s="2"/>
      <c r="P304" s="3"/>
      <c r="Q304" s="3"/>
      <c r="R304" s="62"/>
      <c r="S304" s="62"/>
      <c r="T304" s="2"/>
      <c r="U304" s="2"/>
      <c r="V304" s="2"/>
      <c r="W304" s="2"/>
      <c r="X304" s="2"/>
      <c r="Y304" s="84"/>
      <c r="AB304" s="82"/>
      <c r="AC304" s="82"/>
      <c r="AD304" s="62"/>
      <c r="AE304" s="62"/>
      <c r="AF304" s="82"/>
      <c r="AG304" s="82"/>
      <c r="AH304" s="82"/>
      <c r="AJ304" s="134"/>
      <c r="AK304" s="134"/>
      <c r="AL304" s="135"/>
      <c r="AM304" s="136"/>
    </row>
    <row r="305" spans="5:39" hidden="1" x14ac:dyDescent="0.2">
      <c r="E305" s="4"/>
      <c r="F305" s="25"/>
      <c r="G305" s="122"/>
      <c r="H305" s="82"/>
      <c r="I305" s="82"/>
      <c r="J305" s="82"/>
      <c r="K305" s="82"/>
      <c r="L305" s="82"/>
      <c r="M305" s="82"/>
      <c r="N305" s="2"/>
      <c r="O305" s="2"/>
      <c r="P305" s="3"/>
      <c r="Q305" s="3"/>
      <c r="R305" s="62"/>
      <c r="S305" s="62"/>
      <c r="T305" s="2"/>
      <c r="U305" s="2"/>
      <c r="V305" s="2"/>
      <c r="W305" s="2"/>
      <c r="X305" s="2"/>
      <c r="Y305" s="84"/>
      <c r="AB305" s="82"/>
      <c r="AC305" s="82"/>
      <c r="AD305" s="62"/>
      <c r="AE305" s="62"/>
      <c r="AF305" s="82"/>
      <c r="AG305" s="82"/>
      <c r="AH305" s="82"/>
      <c r="AJ305" s="134"/>
      <c r="AK305" s="134"/>
      <c r="AL305" s="135"/>
      <c r="AM305" s="136"/>
    </row>
    <row r="306" spans="5:39" hidden="1" x14ac:dyDescent="0.2">
      <c r="E306" s="4"/>
      <c r="F306" s="25"/>
      <c r="G306" s="122"/>
      <c r="H306" s="82"/>
      <c r="I306" s="82"/>
      <c r="J306" s="82"/>
      <c r="K306" s="82"/>
      <c r="L306" s="82"/>
      <c r="M306" s="82"/>
      <c r="N306" s="2"/>
      <c r="O306" s="2"/>
      <c r="P306" s="3"/>
      <c r="Q306" s="3"/>
      <c r="R306" s="62"/>
      <c r="S306" s="62"/>
      <c r="T306" s="2"/>
      <c r="U306" s="2"/>
      <c r="V306" s="2"/>
      <c r="W306" s="2"/>
      <c r="X306" s="2"/>
      <c r="Y306" s="84"/>
      <c r="AB306" s="82"/>
      <c r="AC306" s="82"/>
      <c r="AD306" s="62"/>
      <c r="AE306" s="62"/>
      <c r="AF306" s="82"/>
      <c r="AG306" s="82"/>
      <c r="AH306" s="82"/>
      <c r="AJ306" s="134"/>
      <c r="AK306" s="134"/>
      <c r="AL306" s="135"/>
      <c r="AM306" s="136"/>
    </row>
    <row r="307" spans="5:39" hidden="1" x14ac:dyDescent="0.2">
      <c r="E307" s="4"/>
      <c r="F307" s="25"/>
      <c r="G307" s="122"/>
      <c r="H307" s="82"/>
      <c r="I307" s="82"/>
      <c r="J307" s="82"/>
      <c r="K307" s="82"/>
      <c r="L307" s="82"/>
      <c r="M307" s="82"/>
      <c r="N307" s="2"/>
      <c r="O307" s="2"/>
      <c r="P307" s="3"/>
      <c r="Q307" s="3"/>
      <c r="R307" s="62"/>
      <c r="S307" s="62"/>
      <c r="T307" s="2"/>
      <c r="U307" s="2"/>
      <c r="V307" s="2"/>
      <c r="W307" s="2"/>
      <c r="X307" s="2"/>
      <c r="Y307" s="84"/>
      <c r="AB307" s="82"/>
      <c r="AC307" s="82"/>
      <c r="AD307" s="62"/>
      <c r="AE307" s="62"/>
      <c r="AF307" s="82"/>
      <c r="AG307" s="82"/>
      <c r="AH307" s="82"/>
      <c r="AJ307" s="134"/>
      <c r="AK307" s="134"/>
      <c r="AL307" s="135"/>
      <c r="AM307" s="136"/>
    </row>
    <row r="308" spans="5:39" hidden="1" x14ac:dyDescent="0.2">
      <c r="E308" s="4"/>
      <c r="F308" s="25"/>
      <c r="G308" s="122"/>
      <c r="H308" s="82"/>
      <c r="I308" s="82"/>
      <c r="J308" s="82"/>
      <c r="K308" s="82"/>
      <c r="L308" s="82"/>
      <c r="M308" s="82"/>
      <c r="N308" s="2"/>
      <c r="O308" s="2"/>
      <c r="P308" s="3"/>
      <c r="Q308" s="3"/>
      <c r="R308" s="62"/>
      <c r="S308" s="62"/>
      <c r="T308" s="2"/>
      <c r="U308" s="2"/>
      <c r="V308" s="2"/>
      <c r="W308" s="2"/>
      <c r="X308" s="2"/>
      <c r="Y308" s="84"/>
      <c r="AB308" s="82"/>
      <c r="AC308" s="82"/>
      <c r="AD308" s="62"/>
      <c r="AE308" s="62"/>
      <c r="AF308" s="82"/>
      <c r="AG308" s="82"/>
      <c r="AH308" s="82"/>
      <c r="AJ308" s="134"/>
      <c r="AK308" s="134"/>
      <c r="AL308" s="135"/>
      <c r="AM308" s="136"/>
    </row>
    <row r="309" spans="5:39" hidden="1" x14ac:dyDescent="0.2">
      <c r="E309" s="4"/>
      <c r="F309" s="25"/>
      <c r="G309" s="122"/>
      <c r="H309" s="82"/>
      <c r="I309" s="82"/>
      <c r="J309" s="82"/>
      <c r="K309" s="82"/>
      <c r="L309" s="82"/>
      <c r="M309" s="82"/>
      <c r="N309" s="2"/>
      <c r="O309" s="2"/>
      <c r="P309" s="3"/>
      <c r="Q309" s="3"/>
      <c r="R309" s="62"/>
      <c r="S309" s="62"/>
      <c r="T309" s="2"/>
      <c r="U309" s="2"/>
      <c r="V309" s="2"/>
      <c r="W309" s="2"/>
      <c r="X309" s="2"/>
      <c r="Y309" s="84"/>
      <c r="AB309" s="82"/>
      <c r="AC309" s="82"/>
      <c r="AD309" s="62"/>
      <c r="AE309" s="62"/>
      <c r="AF309" s="82"/>
      <c r="AG309" s="82"/>
      <c r="AH309" s="82"/>
      <c r="AJ309" s="134"/>
      <c r="AK309" s="134"/>
      <c r="AL309" s="135"/>
      <c r="AM309" s="136"/>
    </row>
    <row r="310" spans="5:39" hidden="1" x14ac:dyDescent="0.2">
      <c r="E310" s="4"/>
      <c r="F310" s="25"/>
      <c r="G310" s="122"/>
      <c r="H310" s="82"/>
      <c r="I310" s="82"/>
      <c r="J310" s="82"/>
      <c r="K310" s="82"/>
      <c r="L310" s="82"/>
      <c r="M310" s="82"/>
      <c r="N310" s="2"/>
      <c r="O310" s="2"/>
      <c r="P310" s="3"/>
      <c r="Q310" s="3"/>
      <c r="R310" s="62"/>
      <c r="S310" s="62"/>
      <c r="T310" s="2"/>
      <c r="U310" s="2"/>
      <c r="V310" s="2"/>
      <c r="W310" s="2"/>
      <c r="X310" s="2"/>
      <c r="Y310" s="84"/>
      <c r="AB310" s="82"/>
      <c r="AC310" s="82"/>
      <c r="AD310" s="62"/>
      <c r="AE310" s="62"/>
      <c r="AF310" s="82"/>
      <c r="AG310" s="82"/>
      <c r="AH310" s="82"/>
      <c r="AJ310" s="134"/>
      <c r="AK310" s="134"/>
      <c r="AL310" s="135"/>
      <c r="AM310" s="136"/>
    </row>
    <row r="311" spans="5:39" hidden="1" x14ac:dyDescent="0.2">
      <c r="E311" s="4"/>
      <c r="F311" s="25"/>
      <c r="G311" s="122"/>
      <c r="H311" s="82"/>
      <c r="I311" s="82"/>
      <c r="J311" s="82"/>
      <c r="K311" s="82"/>
      <c r="L311" s="82"/>
      <c r="M311" s="82"/>
      <c r="N311" s="2"/>
      <c r="O311" s="2"/>
      <c r="P311" s="3"/>
      <c r="Q311" s="3"/>
      <c r="R311" s="62"/>
      <c r="S311" s="62"/>
      <c r="T311" s="2"/>
      <c r="U311" s="2"/>
      <c r="V311" s="2"/>
      <c r="W311" s="2"/>
      <c r="X311" s="2"/>
      <c r="Y311" s="84"/>
      <c r="AB311" s="82"/>
      <c r="AC311" s="82"/>
      <c r="AD311" s="62"/>
      <c r="AE311" s="62"/>
      <c r="AF311" s="82"/>
      <c r="AG311" s="82"/>
      <c r="AH311" s="82"/>
      <c r="AJ311" s="134"/>
      <c r="AK311" s="134"/>
      <c r="AL311" s="135"/>
      <c r="AM311" s="136"/>
    </row>
    <row r="312" spans="5:39" hidden="1" x14ac:dyDescent="0.2">
      <c r="E312" s="4"/>
      <c r="F312" s="25"/>
      <c r="G312" s="122"/>
      <c r="H312" s="82"/>
      <c r="I312" s="82"/>
      <c r="J312" s="82"/>
      <c r="K312" s="82"/>
      <c r="L312" s="82"/>
      <c r="M312" s="82"/>
      <c r="N312" s="2"/>
      <c r="O312" s="2"/>
      <c r="P312" s="3"/>
      <c r="Q312" s="3"/>
      <c r="R312" s="62"/>
      <c r="S312" s="62"/>
      <c r="T312" s="2"/>
      <c r="U312" s="2"/>
      <c r="V312" s="2"/>
      <c r="W312" s="2"/>
      <c r="X312" s="2"/>
      <c r="Y312" s="84"/>
      <c r="AB312" s="82"/>
      <c r="AC312" s="82"/>
      <c r="AD312" s="62"/>
      <c r="AE312" s="62"/>
      <c r="AF312" s="82"/>
      <c r="AG312" s="82"/>
      <c r="AH312" s="82"/>
      <c r="AJ312" s="134"/>
      <c r="AK312" s="134"/>
      <c r="AL312" s="135"/>
      <c r="AM312" s="136"/>
    </row>
    <row r="313" spans="5:39" hidden="1" x14ac:dyDescent="0.2">
      <c r="E313" s="4"/>
      <c r="F313" s="25"/>
      <c r="G313" s="122"/>
      <c r="H313" s="82"/>
      <c r="I313" s="82"/>
      <c r="J313" s="82"/>
      <c r="K313" s="82"/>
      <c r="L313" s="82"/>
      <c r="M313" s="82"/>
      <c r="N313" s="2"/>
      <c r="O313" s="2"/>
      <c r="P313" s="3"/>
      <c r="Q313" s="3"/>
      <c r="R313" s="62"/>
      <c r="S313" s="62"/>
      <c r="T313" s="2"/>
      <c r="U313" s="2"/>
      <c r="V313" s="2"/>
      <c r="W313" s="2"/>
      <c r="X313" s="2"/>
      <c r="Y313" s="84"/>
      <c r="AB313" s="82"/>
      <c r="AC313" s="82"/>
      <c r="AD313" s="62"/>
      <c r="AE313" s="62"/>
      <c r="AF313" s="82"/>
      <c r="AG313" s="82"/>
      <c r="AH313" s="82"/>
      <c r="AJ313" s="134"/>
      <c r="AK313" s="134"/>
      <c r="AL313" s="135"/>
      <c r="AM313" s="136"/>
    </row>
    <row r="314" spans="5:39" hidden="1" x14ac:dyDescent="0.2">
      <c r="E314" s="4"/>
      <c r="F314" s="25"/>
      <c r="G314" s="122"/>
      <c r="H314" s="82"/>
      <c r="I314" s="82"/>
      <c r="J314" s="82"/>
      <c r="K314" s="82"/>
      <c r="L314" s="82"/>
      <c r="M314" s="82"/>
      <c r="N314" s="2"/>
      <c r="O314" s="2"/>
      <c r="P314" s="3"/>
      <c r="Q314" s="3"/>
      <c r="R314" s="62"/>
      <c r="S314" s="62"/>
      <c r="T314" s="2"/>
      <c r="U314" s="2"/>
      <c r="V314" s="2"/>
      <c r="W314" s="2"/>
      <c r="X314" s="2"/>
      <c r="Y314" s="84"/>
      <c r="AB314" s="82"/>
      <c r="AC314" s="82"/>
      <c r="AD314" s="62"/>
      <c r="AE314" s="62"/>
      <c r="AF314" s="82"/>
      <c r="AG314" s="82"/>
      <c r="AH314" s="82"/>
      <c r="AJ314" s="134"/>
      <c r="AK314" s="134"/>
      <c r="AL314" s="135"/>
      <c r="AM314" s="136"/>
    </row>
    <row r="315" spans="5:39" hidden="1" x14ac:dyDescent="0.2">
      <c r="E315" s="4"/>
      <c r="F315" s="25"/>
      <c r="G315" s="122"/>
      <c r="H315" s="82"/>
      <c r="I315" s="82"/>
      <c r="J315" s="82"/>
      <c r="K315" s="82"/>
      <c r="L315" s="82"/>
      <c r="M315" s="82"/>
      <c r="N315" s="2"/>
      <c r="O315" s="2"/>
      <c r="P315" s="3"/>
      <c r="Q315" s="3"/>
      <c r="R315" s="62"/>
      <c r="S315" s="62"/>
      <c r="T315" s="2"/>
      <c r="U315" s="2"/>
      <c r="V315" s="2"/>
      <c r="W315" s="2"/>
      <c r="X315" s="2"/>
      <c r="Y315" s="84"/>
      <c r="AB315" s="82"/>
      <c r="AC315" s="82"/>
      <c r="AD315" s="62"/>
      <c r="AE315" s="62"/>
      <c r="AF315" s="82"/>
      <c r="AG315" s="82"/>
      <c r="AH315" s="82"/>
      <c r="AJ315" s="134"/>
      <c r="AK315" s="134"/>
      <c r="AL315" s="135"/>
      <c r="AM315" s="136"/>
    </row>
    <row r="316" spans="5:39" hidden="1" x14ac:dyDescent="0.2">
      <c r="E316" s="4"/>
      <c r="F316" s="25"/>
      <c r="G316" s="122"/>
      <c r="H316" s="82"/>
      <c r="I316" s="82"/>
      <c r="J316" s="82"/>
      <c r="K316" s="82"/>
      <c r="L316" s="82"/>
      <c r="M316" s="82"/>
      <c r="N316" s="2"/>
      <c r="O316" s="2"/>
      <c r="P316" s="3"/>
      <c r="Q316" s="3"/>
      <c r="R316" s="62"/>
      <c r="S316" s="62"/>
      <c r="T316" s="2"/>
      <c r="U316" s="2"/>
      <c r="V316" s="2"/>
      <c r="W316" s="2"/>
      <c r="X316" s="2"/>
      <c r="Y316" s="84"/>
      <c r="AB316" s="82"/>
      <c r="AC316" s="82"/>
      <c r="AD316" s="62"/>
      <c r="AE316" s="62"/>
      <c r="AF316" s="82"/>
      <c r="AG316" s="82"/>
      <c r="AH316" s="82"/>
      <c r="AJ316" s="134"/>
      <c r="AK316" s="134"/>
      <c r="AL316" s="135"/>
      <c r="AM316" s="136"/>
    </row>
    <row r="317" spans="5:39" hidden="1" x14ac:dyDescent="0.2">
      <c r="E317" s="4"/>
      <c r="F317" s="25"/>
      <c r="G317" s="122"/>
      <c r="H317" s="82"/>
      <c r="I317" s="82"/>
      <c r="J317" s="82"/>
      <c r="K317" s="82"/>
      <c r="L317" s="82"/>
      <c r="M317" s="82"/>
      <c r="N317" s="2"/>
      <c r="O317" s="2"/>
      <c r="P317" s="3"/>
      <c r="Q317" s="3"/>
      <c r="R317" s="62"/>
      <c r="S317" s="62"/>
      <c r="T317" s="2"/>
      <c r="U317" s="2"/>
      <c r="V317" s="2"/>
      <c r="W317" s="2"/>
      <c r="X317" s="2"/>
      <c r="Y317" s="84"/>
      <c r="AB317" s="82"/>
      <c r="AC317" s="82"/>
      <c r="AD317" s="62"/>
      <c r="AE317" s="62"/>
      <c r="AF317" s="82"/>
      <c r="AG317" s="82"/>
      <c r="AH317" s="82"/>
      <c r="AJ317" s="134"/>
      <c r="AK317" s="134"/>
      <c r="AL317" s="135"/>
      <c r="AM317" s="136"/>
    </row>
    <row r="318" spans="5:39" hidden="1" x14ac:dyDescent="0.2">
      <c r="E318" s="4"/>
      <c r="F318" s="25"/>
      <c r="G318" s="122"/>
      <c r="H318" s="82"/>
      <c r="I318" s="82"/>
      <c r="J318" s="82"/>
      <c r="K318" s="82"/>
      <c r="L318" s="82"/>
      <c r="M318" s="82"/>
      <c r="N318" s="2"/>
      <c r="O318" s="2"/>
      <c r="P318" s="3"/>
      <c r="Q318" s="3"/>
      <c r="R318" s="62"/>
      <c r="S318" s="62"/>
      <c r="T318" s="2"/>
      <c r="U318" s="2"/>
      <c r="V318" s="2"/>
      <c r="W318" s="2"/>
      <c r="X318" s="2"/>
      <c r="Y318" s="84"/>
      <c r="AB318" s="82"/>
      <c r="AC318" s="82"/>
      <c r="AD318" s="62"/>
      <c r="AE318" s="62"/>
      <c r="AF318" s="82"/>
      <c r="AG318" s="82"/>
      <c r="AH318" s="82"/>
      <c r="AJ318" s="134"/>
      <c r="AK318" s="134"/>
      <c r="AL318" s="135"/>
      <c r="AM318" s="136"/>
    </row>
    <row r="319" spans="5:39" hidden="1" x14ac:dyDescent="0.2">
      <c r="E319" s="4"/>
      <c r="F319" s="25"/>
      <c r="G319" s="122"/>
      <c r="H319" s="82"/>
      <c r="I319" s="82"/>
      <c r="J319" s="82"/>
      <c r="K319" s="82"/>
      <c r="L319" s="82"/>
      <c r="M319" s="82"/>
      <c r="N319" s="2"/>
      <c r="O319" s="2"/>
      <c r="P319" s="3"/>
      <c r="Q319" s="3"/>
      <c r="R319" s="62"/>
      <c r="S319" s="62"/>
      <c r="T319" s="2"/>
      <c r="U319" s="2"/>
      <c r="V319" s="2"/>
      <c r="W319" s="2"/>
      <c r="X319" s="2"/>
      <c r="Y319" s="84"/>
      <c r="AB319" s="82"/>
      <c r="AC319" s="82"/>
      <c r="AD319" s="62"/>
      <c r="AE319" s="62"/>
      <c r="AF319" s="82"/>
      <c r="AG319" s="82"/>
      <c r="AH319" s="82"/>
      <c r="AJ319" s="134"/>
      <c r="AK319" s="134"/>
      <c r="AL319" s="135"/>
      <c r="AM319" s="136"/>
    </row>
    <row r="320" spans="5:39" hidden="1" x14ac:dyDescent="0.2">
      <c r="E320" s="4"/>
      <c r="F320" s="25"/>
      <c r="G320" s="122"/>
      <c r="H320" s="82"/>
      <c r="I320" s="82"/>
      <c r="J320" s="82"/>
      <c r="K320" s="82"/>
      <c r="L320" s="82"/>
      <c r="M320" s="82"/>
      <c r="N320" s="2"/>
      <c r="O320" s="2"/>
      <c r="P320" s="3"/>
      <c r="Q320" s="3"/>
      <c r="R320" s="62"/>
      <c r="S320" s="62"/>
      <c r="T320" s="2"/>
      <c r="U320" s="2"/>
      <c r="V320" s="2"/>
      <c r="W320" s="2"/>
      <c r="X320" s="2"/>
      <c r="Y320" s="84"/>
      <c r="AB320" s="82"/>
      <c r="AC320" s="82"/>
      <c r="AD320" s="62"/>
      <c r="AE320" s="62"/>
      <c r="AF320" s="82"/>
      <c r="AG320" s="82"/>
      <c r="AH320" s="82"/>
      <c r="AJ320" s="134"/>
      <c r="AK320" s="134"/>
      <c r="AL320" s="135"/>
      <c r="AM320" s="136"/>
    </row>
    <row r="321" spans="5:39" hidden="1" x14ac:dyDescent="0.2">
      <c r="E321" s="4"/>
      <c r="F321" s="25"/>
      <c r="G321" s="122"/>
      <c r="H321" s="82"/>
      <c r="I321" s="82"/>
      <c r="J321" s="82"/>
      <c r="K321" s="82"/>
      <c r="L321" s="82"/>
      <c r="M321" s="82"/>
      <c r="N321" s="2"/>
      <c r="O321" s="2"/>
      <c r="P321" s="3"/>
      <c r="Q321" s="3"/>
      <c r="R321" s="62"/>
      <c r="S321" s="62"/>
      <c r="T321" s="2"/>
      <c r="U321" s="2"/>
      <c r="V321" s="2"/>
      <c r="W321" s="2"/>
      <c r="X321" s="2"/>
      <c r="Y321" s="84"/>
      <c r="AB321" s="82"/>
      <c r="AC321" s="82"/>
      <c r="AD321" s="62"/>
      <c r="AE321" s="62"/>
      <c r="AF321" s="82"/>
      <c r="AG321" s="82"/>
      <c r="AH321" s="82"/>
      <c r="AJ321" s="134"/>
      <c r="AK321" s="134"/>
      <c r="AL321" s="135"/>
      <c r="AM321" s="136"/>
    </row>
    <row r="322" spans="5:39" hidden="1" x14ac:dyDescent="0.2">
      <c r="E322" s="4"/>
      <c r="F322" s="25"/>
      <c r="G322" s="122"/>
      <c r="H322" s="82"/>
      <c r="I322" s="82"/>
      <c r="J322" s="82"/>
      <c r="K322" s="82"/>
      <c r="L322" s="82"/>
      <c r="M322" s="82"/>
      <c r="N322" s="2"/>
      <c r="O322" s="2"/>
      <c r="P322" s="3"/>
      <c r="Q322" s="3"/>
      <c r="R322" s="62"/>
      <c r="S322" s="62"/>
      <c r="T322" s="2"/>
      <c r="U322" s="2"/>
      <c r="V322" s="2"/>
      <c r="W322" s="2"/>
      <c r="X322" s="2"/>
      <c r="Y322" s="84"/>
      <c r="AB322" s="82"/>
      <c r="AC322" s="82"/>
      <c r="AD322" s="62"/>
      <c r="AE322" s="62"/>
      <c r="AF322" s="82"/>
      <c r="AG322" s="82"/>
      <c r="AH322" s="82"/>
      <c r="AJ322" s="134"/>
      <c r="AK322" s="134"/>
      <c r="AL322" s="135"/>
      <c r="AM322" s="136"/>
    </row>
    <row r="323" spans="5:39" hidden="1" x14ac:dyDescent="0.2">
      <c r="E323" s="4"/>
      <c r="F323" s="25"/>
      <c r="G323" s="122"/>
      <c r="H323" s="82"/>
      <c r="I323" s="82"/>
      <c r="J323" s="82"/>
      <c r="K323" s="82"/>
      <c r="L323" s="82"/>
      <c r="M323" s="82"/>
      <c r="N323" s="2"/>
      <c r="O323" s="2"/>
      <c r="P323" s="3"/>
      <c r="Q323" s="3"/>
      <c r="R323" s="62"/>
      <c r="S323" s="62"/>
      <c r="T323" s="2"/>
      <c r="U323" s="2"/>
      <c r="V323" s="2"/>
      <c r="W323" s="2"/>
      <c r="X323" s="2"/>
      <c r="Y323" s="84"/>
      <c r="AB323" s="82"/>
      <c r="AC323" s="82"/>
      <c r="AD323" s="62"/>
      <c r="AE323" s="62"/>
      <c r="AF323" s="82"/>
      <c r="AG323" s="82"/>
      <c r="AH323" s="82"/>
      <c r="AJ323" s="134"/>
      <c r="AK323" s="134"/>
      <c r="AL323" s="135"/>
      <c r="AM323" s="136"/>
    </row>
    <row r="324" spans="5:39" hidden="1" x14ac:dyDescent="0.2">
      <c r="E324" s="4"/>
      <c r="F324" s="25"/>
      <c r="G324" s="122"/>
      <c r="H324" s="82"/>
      <c r="I324" s="82"/>
      <c r="J324" s="82"/>
      <c r="K324" s="82"/>
      <c r="L324" s="82"/>
      <c r="M324" s="82"/>
      <c r="N324" s="2"/>
      <c r="O324" s="2"/>
      <c r="P324" s="3"/>
      <c r="Q324" s="3"/>
      <c r="R324" s="62"/>
      <c r="S324" s="62"/>
      <c r="T324" s="2"/>
      <c r="U324" s="2"/>
      <c r="V324" s="2"/>
      <c r="W324" s="2"/>
      <c r="X324" s="2"/>
      <c r="Y324" s="84"/>
      <c r="AB324" s="82"/>
      <c r="AC324" s="82"/>
      <c r="AD324" s="62"/>
      <c r="AE324" s="62"/>
      <c r="AF324" s="82"/>
      <c r="AG324" s="82"/>
      <c r="AH324" s="82"/>
      <c r="AJ324" s="134"/>
      <c r="AK324" s="134"/>
      <c r="AL324" s="135"/>
      <c r="AM324" s="136"/>
    </row>
    <row r="325" spans="5:39" hidden="1" x14ac:dyDescent="0.2">
      <c r="E325" s="4"/>
      <c r="F325" s="25"/>
      <c r="G325" s="122"/>
      <c r="H325" s="82"/>
      <c r="I325" s="82"/>
      <c r="J325" s="82"/>
      <c r="K325" s="82"/>
      <c r="L325" s="82"/>
      <c r="M325" s="82"/>
      <c r="N325" s="2"/>
      <c r="O325" s="2"/>
      <c r="P325" s="3"/>
      <c r="Q325" s="3"/>
      <c r="R325" s="62"/>
      <c r="S325" s="62"/>
      <c r="T325" s="2"/>
      <c r="U325" s="2"/>
      <c r="V325" s="2"/>
      <c r="W325" s="2"/>
      <c r="X325" s="2"/>
      <c r="Y325" s="84"/>
      <c r="AB325" s="82"/>
      <c r="AC325" s="82"/>
      <c r="AD325" s="62"/>
      <c r="AE325" s="62"/>
      <c r="AF325" s="82"/>
      <c r="AG325" s="82"/>
      <c r="AH325" s="82"/>
      <c r="AJ325" s="134"/>
      <c r="AK325" s="134"/>
      <c r="AL325" s="135"/>
      <c r="AM325" s="136"/>
    </row>
    <row r="326" spans="5:39" hidden="1" x14ac:dyDescent="0.2">
      <c r="E326" s="4"/>
      <c r="F326" s="25"/>
      <c r="G326" s="122"/>
      <c r="H326" s="82"/>
      <c r="I326" s="82"/>
      <c r="J326" s="82"/>
      <c r="K326" s="82"/>
      <c r="L326" s="82"/>
      <c r="M326" s="82"/>
      <c r="N326" s="2"/>
      <c r="O326" s="2"/>
      <c r="P326" s="3"/>
      <c r="Q326" s="3"/>
      <c r="R326" s="62"/>
      <c r="S326" s="62"/>
      <c r="T326" s="2"/>
      <c r="U326" s="2"/>
      <c r="V326" s="2"/>
      <c r="W326" s="2"/>
      <c r="X326" s="2"/>
      <c r="Y326" s="84"/>
      <c r="AB326" s="82"/>
      <c r="AC326" s="82"/>
      <c r="AD326" s="62"/>
      <c r="AE326" s="62"/>
      <c r="AF326" s="82"/>
      <c r="AG326" s="82"/>
      <c r="AH326" s="82"/>
      <c r="AJ326" s="134"/>
      <c r="AK326" s="134"/>
      <c r="AL326" s="135"/>
      <c r="AM326" s="136"/>
    </row>
    <row r="327" spans="5:39" hidden="1" x14ac:dyDescent="0.2">
      <c r="E327" s="4"/>
      <c r="F327" s="25"/>
      <c r="G327" s="122"/>
      <c r="H327" s="82"/>
      <c r="I327" s="82"/>
      <c r="J327" s="82"/>
      <c r="K327" s="82"/>
      <c r="L327" s="82"/>
      <c r="M327" s="82"/>
      <c r="N327" s="2"/>
      <c r="O327" s="2"/>
      <c r="P327" s="3"/>
      <c r="Q327" s="3"/>
      <c r="R327" s="62"/>
      <c r="S327" s="62"/>
      <c r="T327" s="2"/>
      <c r="U327" s="2"/>
      <c r="V327" s="2"/>
      <c r="W327" s="2"/>
      <c r="X327" s="2"/>
      <c r="Y327" s="84"/>
      <c r="AB327" s="82"/>
      <c r="AC327" s="82"/>
      <c r="AD327" s="62"/>
      <c r="AE327" s="62"/>
      <c r="AF327" s="82"/>
      <c r="AG327" s="82"/>
      <c r="AH327" s="82"/>
      <c r="AJ327" s="134"/>
      <c r="AK327" s="134"/>
      <c r="AL327" s="135"/>
      <c r="AM327" s="136"/>
    </row>
    <row r="328" spans="5:39" hidden="1" x14ac:dyDescent="0.2">
      <c r="E328" s="4"/>
      <c r="F328" s="25"/>
      <c r="G328" s="122"/>
      <c r="H328" s="82"/>
      <c r="I328" s="82"/>
      <c r="J328" s="82"/>
      <c r="K328" s="82"/>
      <c r="L328" s="82"/>
      <c r="M328" s="82"/>
      <c r="N328" s="2"/>
      <c r="O328" s="2"/>
      <c r="P328" s="3"/>
      <c r="Q328" s="3"/>
      <c r="R328" s="62"/>
      <c r="S328" s="62"/>
      <c r="T328" s="2"/>
      <c r="U328" s="2"/>
      <c r="V328" s="2"/>
      <c r="W328" s="2"/>
      <c r="X328" s="2"/>
      <c r="Y328" s="84"/>
      <c r="AB328" s="82"/>
      <c r="AC328" s="82"/>
      <c r="AD328" s="62"/>
      <c r="AE328" s="62"/>
      <c r="AF328" s="82"/>
      <c r="AG328" s="82"/>
      <c r="AH328" s="82"/>
      <c r="AJ328" s="134"/>
      <c r="AK328" s="134"/>
      <c r="AL328" s="135"/>
      <c r="AM328" s="136"/>
    </row>
    <row r="329" spans="5:39" hidden="1" x14ac:dyDescent="0.2">
      <c r="E329" s="4"/>
      <c r="F329" s="25"/>
      <c r="G329" s="122"/>
      <c r="H329" s="82"/>
      <c r="I329" s="82"/>
      <c r="J329" s="82"/>
      <c r="K329" s="82"/>
      <c r="L329" s="82"/>
      <c r="M329" s="82"/>
      <c r="N329" s="2"/>
      <c r="O329" s="2"/>
      <c r="P329" s="3"/>
      <c r="Q329" s="3"/>
      <c r="R329" s="62"/>
      <c r="S329" s="62"/>
      <c r="T329" s="2"/>
      <c r="U329" s="2"/>
      <c r="V329" s="2"/>
      <c r="W329" s="2"/>
      <c r="X329" s="2"/>
      <c r="Y329" s="84"/>
      <c r="AB329" s="82"/>
      <c r="AC329" s="82"/>
      <c r="AD329" s="62"/>
      <c r="AE329" s="62"/>
      <c r="AF329" s="82"/>
      <c r="AG329" s="82"/>
      <c r="AH329" s="82"/>
      <c r="AJ329" s="134"/>
      <c r="AK329" s="134"/>
      <c r="AL329" s="135"/>
      <c r="AM329" s="136"/>
    </row>
    <row r="330" spans="5:39" hidden="1" x14ac:dyDescent="0.2">
      <c r="E330" s="4"/>
      <c r="F330" s="25"/>
      <c r="G330" s="122"/>
      <c r="H330" s="82"/>
      <c r="I330" s="82"/>
      <c r="J330" s="82"/>
      <c r="K330" s="82"/>
      <c r="L330" s="82"/>
      <c r="M330" s="82"/>
      <c r="N330" s="2"/>
      <c r="O330" s="2"/>
      <c r="P330" s="3"/>
      <c r="Q330" s="3"/>
      <c r="R330" s="62"/>
      <c r="S330" s="62"/>
      <c r="T330" s="2"/>
      <c r="U330" s="2"/>
      <c r="V330" s="2"/>
      <c r="W330" s="2"/>
      <c r="X330" s="2"/>
      <c r="Y330" s="84"/>
      <c r="AB330" s="82"/>
      <c r="AC330" s="82"/>
      <c r="AD330" s="62"/>
      <c r="AE330" s="62"/>
      <c r="AF330" s="82"/>
      <c r="AG330" s="82"/>
      <c r="AH330" s="82"/>
      <c r="AJ330" s="134"/>
      <c r="AK330" s="134"/>
      <c r="AL330" s="135"/>
      <c r="AM330" s="136"/>
    </row>
    <row r="331" spans="5:39" hidden="1" x14ac:dyDescent="0.2">
      <c r="E331" s="4"/>
      <c r="F331" s="25"/>
      <c r="G331" s="122"/>
      <c r="H331" s="82"/>
      <c r="I331" s="82"/>
      <c r="J331" s="82"/>
      <c r="K331" s="82"/>
      <c r="L331" s="82"/>
      <c r="M331" s="82"/>
      <c r="N331" s="2"/>
      <c r="O331" s="2"/>
      <c r="P331" s="3"/>
      <c r="Q331" s="3"/>
      <c r="R331" s="62"/>
      <c r="S331" s="62"/>
      <c r="T331" s="2"/>
      <c r="U331" s="2"/>
      <c r="V331" s="2"/>
      <c r="W331" s="2"/>
      <c r="X331" s="2"/>
      <c r="Y331" s="84"/>
      <c r="AB331" s="82"/>
      <c r="AC331" s="82"/>
      <c r="AD331" s="62"/>
      <c r="AE331" s="62"/>
      <c r="AF331" s="82"/>
      <c r="AG331" s="82"/>
      <c r="AH331" s="82"/>
      <c r="AJ331" s="134"/>
      <c r="AK331" s="134"/>
      <c r="AL331" s="135"/>
      <c r="AM331" s="136"/>
    </row>
    <row r="332" spans="5:39" hidden="1" x14ac:dyDescent="0.2">
      <c r="E332" s="4"/>
      <c r="F332" s="25"/>
      <c r="G332" s="122"/>
      <c r="H332" s="82"/>
      <c r="I332" s="82"/>
      <c r="J332" s="82"/>
      <c r="K332" s="82"/>
      <c r="L332" s="82"/>
      <c r="M332" s="82"/>
      <c r="N332" s="2"/>
      <c r="O332" s="2"/>
      <c r="P332" s="3"/>
      <c r="Q332" s="3"/>
      <c r="R332" s="62"/>
      <c r="S332" s="62"/>
      <c r="T332" s="2"/>
      <c r="U332" s="2"/>
      <c r="V332" s="2"/>
      <c r="W332" s="2"/>
      <c r="X332" s="2"/>
      <c r="Y332" s="84"/>
      <c r="AB332" s="82"/>
      <c r="AC332" s="82"/>
      <c r="AD332" s="62"/>
      <c r="AE332" s="62"/>
      <c r="AF332" s="82"/>
      <c r="AG332" s="82"/>
      <c r="AH332" s="82"/>
      <c r="AJ332" s="134"/>
      <c r="AK332" s="134"/>
      <c r="AL332" s="135"/>
      <c r="AM332" s="136"/>
    </row>
    <row r="333" spans="5:39" hidden="1" x14ac:dyDescent="0.2">
      <c r="E333" s="4"/>
      <c r="F333" s="25"/>
      <c r="G333" s="122"/>
      <c r="H333" s="82"/>
      <c r="I333" s="82"/>
      <c r="J333" s="82"/>
      <c r="K333" s="82"/>
      <c r="L333" s="82"/>
      <c r="M333" s="82"/>
      <c r="N333" s="2"/>
      <c r="O333" s="2"/>
      <c r="P333" s="3"/>
      <c r="Q333" s="3"/>
      <c r="R333" s="62"/>
      <c r="S333" s="62"/>
      <c r="T333" s="2"/>
      <c r="U333" s="2"/>
      <c r="V333" s="2"/>
      <c r="W333" s="2"/>
      <c r="X333" s="2"/>
      <c r="Y333" s="84"/>
      <c r="AB333" s="82"/>
      <c r="AC333" s="82"/>
      <c r="AD333" s="62"/>
      <c r="AE333" s="62"/>
      <c r="AF333" s="82"/>
      <c r="AG333" s="82"/>
      <c r="AH333" s="82"/>
      <c r="AJ333" s="134"/>
      <c r="AK333" s="134"/>
      <c r="AL333" s="135"/>
      <c r="AM333" s="136"/>
    </row>
    <row r="334" spans="5:39" hidden="1" x14ac:dyDescent="0.2">
      <c r="E334" s="4"/>
      <c r="F334" s="25"/>
      <c r="G334" s="122"/>
      <c r="H334" s="82"/>
      <c r="I334" s="82"/>
      <c r="J334" s="82"/>
      <c r="K334" s="82"/>
      <c r="L334" s="82"/>
      <c r="M334" s="82"/>
      <c r="N334" s="2"/>
      <c r="O334" s="2"/>
      <c r="P334" s="3"/>
      <c r="Q334" s="3"/>
      <c r="R334" s="62"/>
      <c r="S334" s="62"/>
      <c r="T334" s="2"/>
      <c r="U334" s="2"/>
      <c r="V334" s="2"/>
      <c r="W334" s="2"/>
      <c r="X334" s="2"/>
      <c r="Y334" s="84"/>
      <c r="AB334" s="82"/>
      <c r="AC334" s="82"/>
      <c r="AD334" s="62"/>
      <c r="AE334" s="62"/>
      <c r="AF334" s="82"/>
      <c r="AG334" s="82"/>
      <c r="AH334" s="82"/>
      <c r="AJ334" s="134"/>
      <c r="AK334" s="134"/>
      <c r="AL334" s="135"/>
      <c r="AM334" s="136"/>
    </row>
    <row r="335" spans="5:39" hidden="1" x14ac:dyDescent="0.2">
      <c r="E335" s="4"/>
      <c r="F335" s="25"/>
      <c r="G335" s="122"/>
      <c r="H335" s="82"/>
      <c r="I335" s="82"/>
      <c r="J335" s="82"/>
      <c r="K335" s="82"/>
      <c r="L335" s="82"/>
      <c r="M335" s="82"/>
      <c r="N335" s="2"/>
      <c r="O335" s="2"/>
      <c r="P335" s="3"/>
      <c r="Q335" s="3"/>
      <c r="R335" s="62"/>
      <c r="S335" s="62"/>
      <c r="T335" s="2"/>
      <c r="U335" s="2"/>
      <c r="V335" s="2"/>
      <c r="W335" s="2"/>
      <c r="X335" s="2"/>
      <c r="Y335" s="84"/>
      <c r="AB335" s="82"/>
      <c r="AC335" s="82"/>
      <c r="AD335" s="62"/>
      <c r="AE335" s="62"/>
      <c r="AF335" s="82"/>
      <c r="AG335" s="82"/>
      <c r="AH335" s="82"/>
      <c r="AJ335" s="134"/>
      <c r="AK335" s="134"/>
      <c r="AL335" s="135"/>
      <c r="AM335" s="136"/>
    </row>
    <row r="336" spans="5:39" hidden="1" x14ac:dyDescent="0.2">
      <c r="E336" s="4"/>
      <c r="F336" s="25"/>
      <c r="G336" s="122"/>
      <c r="H336" s="82"/>
      <c r="I336" s="82"/>
      <c r="J336" s="82"/>
      <c r="K336" s="82"/>
      <c r="L336" s="82"/>
      <c r="M336" s="82"/>
      <c r="N336" s="2"/>
      <c r="O336" s="2"/>
      <c r="P336" s="3"/>
      <c r="Q336" s="3"/>
      <c r="R336" s="62"/>
      <c r="S336" s="62"/>
      <c r="T336" s="2"/>
      <c r="U336" s="2"/>
      <c r="V336" s="2"/>
      <c r="W336" s="2"/>
      <c r="X336" s="2"/>
      <c r="Y336" s="84"/>
      <c r="AB336" s="82"/>
      <c r="AC336" s="82"/>
      <c r="AD336" s="62"/>
      <c r="AE336" s="62"/>
      <c r="AF336" s="82"/>
      <c r="AG336" s="82"/>
      <c r="AH336" s="82"/>
      <c r="AJ336" s="134"/>
      <c r="AK336" s="134"/>
      <c r="AL336" s="135"/>
      <c r="AM336" s="136"/>
    </row>
    <row r="337" spans="5:39" hidden="1" x14ac:dyDescent="0.2">
      <c r="E337" s="4"/>
      <c r="F337" s="25"/>
      <c r="G337" s="122"/>
      <c r="H337" s="82"/>
      <c r="I337" s="82"/>
      <c r="J337" s="82"/>
      <c r="K337" s="82"/>
      <c r="L337" s="82"/>
      <c r="M337" s="82"/>
      <c r="N337" s="2"/>
      <c r="O337" s="2"/>
      <c r="P337" s="3"/>
      <c r="Q337" s="3"/>
      <c r="R337" s="62"/>
      <c r="S337" s="62"/>
      <c r="T337" s="2"/>
      <c r="U337" s="2"/>
      <c r="V337" s="2"/>
      <c r="W337" s="2"/>
      <c r="X337" s="2"/>
      <c r="Y337" s="84"/>
      <c r="AB337" s="82"/>
      <c r="AC337" s="82"/>
      <c r="AD337" s="62"/>
      <c r="AE337" s="62"/>
      <c r="AF337" s="82"/>
      <c r="AG337" s="82"/>
      <c r="AH337" s="82"/>
      <c r="AJ337" s="134"/>
      <c r="AK337" s="134"/>
      <c r="AL337" s="135"/>
      <c r="AM337" s="136"/>
    </row>
    <row r="338" spans="5:39" hidden="1" x14ac:dyDescent="0.2">
      <c r="E338" s="4"/>
      <c r="F338" s="25"/>
      <c r="G338" s="122"/>
      <c r="H338" s="82"/>
      <c r="I338" s="82"/>
      <c r="J338" s="82"/>
      <c r="K338" s="82"/>
      <c r="L338" s="82"/>
      <c r="M338" s="82"/>
      <c r="N338" s="2"/>
      <c r="O338" s="2"/>
      <c r="P338" s="3"/>
      <c r="Q338" s="3"/>
      <c r="R338" s="62"/>
      <c r="S338" s="62"/>
      <c r="T338" s="2"/>
      <c r="U338" s="2"/>
      <c r="V338" s="2"/>
      <c r="W338" s="2"/>
      <c r="X338" s="2"/>
      <c r="Y338" s="84"/>
      <c r="AB338" s="82"/>
      <c r="AC338" s="82"/>
      <c r="AD338" s="62"/>
      <c r="AE338" s="62"/>
      <c r="AF338" s="82"/>
      <c r="AG338" s="82"/>
      <c r="AH338" s="82"/>
      <c r="AJ338" s="134"/>
      <c r="AK338" s="134"/>
      <c r="AL338" s="135"/>
      <c r="AM338" s="136"/>
    </row>
    <row r="339" spans="5:39" hidden="1" x14ac:dyDescent="0.2">
      <c r="E339" s="4"/>
      <c r="F339" s="25"/>
      <c r="G339" s="122"/>
      <c r="H339" s="82"/>
      <c r="I339" s="82"/>
      <c r="J339" s="82"/>
      <c r="K339" s="82"/>
      <c r="L339" s="82"/>
      <c r="M339" s="82"/>
      <c r="N339" s="2"/>
      <c r="O339" s="2"/>
      <c r="P339" s="3"/>
      <c r="Q339" s="3"/>
      <c r="R339" s="62"/>
      <c r="S339" s="62"/>
      <c r="T339" s="2"/>
      <c r="U339" s="2"/>
      <c r="V339" s="2"/>
      <c r="W339" s="2"/>
      <c r="X339" s="2"/>
      <c r="Y339" s="84"/>
      <c r="AB339" s="82"/>
      <c r="AC339" s="82"/>
      <c r="AD339" s="62"/>
      <c r="AE339" s="62"/>
      <c r="AF339" s="82"/>
      <c r="AG339" s="82"/>
      <c r="AH339" s="82"/>
      <c r="AJ339" s="134"/>
      <c r="AK339" s="134"/>
      <c r="AL339" s="135"/>
      <c r="AM339" s="136"/>
    </row>
    <row r="340" spans="5:39" hidden="1" x14ac:dyDescent="0.2">
      <c r="E340" s="4"/>
      <c r="F340" s="25"/>
      <c r="G340" s="122"/>
      <c r="H340" s="82"/>
      <c r="I340" s="82"/>
      <c r="J340" s="82"/>
      <c r="K340" s="82"/>
      <c r="L340" s="82"/>
      <c r="M340" s="82"/>
      <c r="N340" s="2"/>
      <c r="O340" s="2"/>
      <c r="P340" s="3"/>
      <c r="Q340" s="3"/>
      <c r="R340" s="62"/>
      <c r="S340" s="62"/>
      <c r="T340" s="2"/>
      <c r="U340" s="2"/>
      <c r="V340" s="2"/>
      <c r="W340" s="2"/>
      <c r="X340" s="2"/>
      <c r="Y340" s="84"/>
      <c r="AB340" s="82"/>
      <c r="AC340" s="82"/>
      <c r="AD340" s="62"/>
      <c r="AE340" s="62"/>
      <c r="AF340" s="82"/>
      <c r="AG340" s="82"/>
      <c r="AH340" s="82"/>
      <c r="AJ340" s="134"/>
      <c r="AK340" s="134"/>
      <c r="AL340" s="135"/>
      <c r="AM340" s="136"/>
    </row>
    <row r="341" spans="5:39" hidden="1" x14ac:dyDescent="0.2">
      <c r="E341" s="4"/>
      <c r="F341" s="25"/>
      <c r="G341" s="122"/>
      <c r="H341" s="82"/>
      <c r="I341" s="82"/>
      <c r="J341" s="82"/>
      <c r="K341" s="82"/>
      <c r="L341" s="82"/>
      <c r="M341" s="82"/>
      <c r="N341" s="2"/>
      <c r="O341" s="2"/>
      <c r="P341" s="3"/>
      <c r="Q341" s="3"/>
      <c r="R341" s="62"/>
      <c r="S341" s="62"/>
      <c r="T341" s="2"/>
      <c r="U341" s="2"/>
      <c r="V341" s="2"/>
      <c r="W341" s="2"/>
      <c r="X341" s="2"/>
      <c r="Y341" s="84"/>
      <c r="AB341" s="82"/>
      <c r="AC341" s="82"/>
      <c r="AD341" s="62"/>
      <c r="AE341" s="62"/>
      <c r="AF341" s="82"/>
      <c r="AG341" s="82"/>
      <c r="AH341" s="82"/>
      <c r="AJ341" s="134"/>
      <c r="AK341" s="134"/>
      <c r="AL341" s="135"/>
      <c r="AM341" s="136"/>
    </row>
    <row r="342" spans="5:39" hidden="1" x14ac:dyDescent="0.2">
      <c r="E342" s="4"/>
      <c r="F342" s="25"/>
      <c r="G342" s="122"/>
      <c r="H342" s="82"/>
      <c r="I342" s="82"/>
      <c r="J342" s="82"/>
      <c r="K342" s="82"/>
      <c r="L342" s="82"/>
      <c r="M342" s="82"/>
      <c r="N342" s="2"/>
      <c r="O342" s="2"/>
      <c r="P342" s="3"/>
      <c r="Q342" s="3"/>
      <c r="R342" s="62"/>
      <c r="S342" s="62"/>
      <c r="T342" s="2"/>
      <c r="U342" s="2"/>
      <c r="V342" s="2"/>
      <c r="W342" s="2"/>
      <c r="X342" s="2"/>
      <c r="Y342" s="84"/>
      <c r="AB342" s="82"/>
      <c r="AC342" s="82"/>
      <c r="AD342" s="62"/>
      <c r="AE342" s="62"/>
      <c r="AF342" s="82"/>
      <c r="AG342" s="82"/>
      <c r="AH342" s="82"/>
      <c r="AJ342" s="134"/>
      <c r="AK342" s="134"/>
      <c r="AL342" s="135"/>
      <c r="AM342" s="136"/>
    </row>
    <row r="343" spans="5:39" hidden="1" x14ac:dyDescent="0.2">
      <c r="E343" s="4"/>
      <c r="F343" s="25"/>
      <c r="G343" s="122"/>
      <c r="H343" s="82"/>
      <c r="I343" s="82"/>
      <c r="J343" s="82"/>
      <c r="K343" s="82"/>
      <c r="L343" s="82"/>
      <c r="M343" s="82"/>
      <c r="N343" s="2"/>
      <c r="O343" s="2"/>
      <c r="P343" s="3"/>
      <c r="Q343" s="3"/>
      <c r="R343" s="62"/>
      <c r="S343" s="62"/>
      <c r="T343" s="2"/>
      <c r="U343" s="2"/>
      <c r="V343" s="2"/>
      <c r="W343" s="2"/>
      <c r="X343" s="2"/>
      <c r="Y343" s="84"/>
      <c r="AB343" s="82"/>
      <c r="AC343" s="82"/>
      <c r="AD343" s="62"/>
      <c r="AE343" s="62"/>
      <c r="AF343" s="82"/>
      <c r="AG343" s="82"/>
      <c r="AH343" s="82"/>
      <c r="AJ343" s="134"/>
      <c r="AK343" s="134"/>
      <c r="AL343" s="135"/>
      <c r="AM343" s="136"/>
    </row>
    <row r="344" spans="5:39" hidden="1" x14ac:dyDescent="0.2">
      <c r="E344" s="4"/>
      <c r="F344" s="25"/>
      <c r="G344" s="122"/>
      <c r="H344" s="82"/>
      <c r="I344" s="82"/>
      <c r="J344" s="82"/>
      <c r="K344" s="82"/>
      <c r="L344" s="82"/>
      <c r="M344" s="82"/>
      <c r="N344" s="2"/>
      <c r="O344" s="2"/>
      <c r="P344" s="3"/>
      <c r="Q344" s="3"/>
      <c r="R344" s="62"/>
      <c r="S344" s="62"/>
      <c r="T344" s="2"/>
      <c r="U344" s="2"/>
      <c r="V344" s="2"/>
      <c r="W344" s="2"/>
      <c r="X344" s="2"/>
      <c r="Y344" s="84"/>
      <c r="AB344" s="82"/>
      <c r="AC344" s="82"/>
      <c r="AD344" s="62"/>
      <c r="AE344" s="62"/>
      <c r="AF344" s="82"/>
      <c r="AG344" s="82"/>
      <c r="AH344" s="82"/>
      <c r="AJ344" s="134"/>
      <c r="AK344" s="134"/>
      <c r="AL344" s="135"/>
      <c r="AM344" s="136"/>
    </row>
    <row r="345" spans="5:39" hidden="1" x14ac:dyDescent="0.2">
      <c r="E345" s="4"/>
      <c r="F345" s="25"/>
      <c r="G345" s="122"/>
      <c r="H345" s="82"/>
      <c r="I345" s="82"/>
      <c r="J345" s="82"/>
      <c r="K345" s="82"/>
      <c r="L345" s="82"/>
      <c r="M345" s="82"/>
      <c r="N345" s="2"/>
      <c r="O345" s="2"/>
      <c r="P345" s="3"/>
      <c r="Q345" s="3"/>
      <c r="R345" s="62"/>
      <c r="S345" s="62"/>
      <c r="T345" s="2"/>
      <c r="U345" s="2"/>
      <c r="V345" s="2"/>
      <c r="W345" s="2"/>
      <c r="X345" s="2"/>
      <c r="Y345" s="84"/>
      <c r="AB345" s="82"/>
      <c r="AC345" s="82"/>
      <c r="AD345" s="62"/>
      <c r="AE345" s="62"/>
      <c r="AF345" s="82"/>
      <c r="AG345" s="82"/>
      <c r="AH345" s="82"/>
      <c r="AJ345" s="134"/>
      <c r="AK345" s="134"/>
      <c r="AL345" s="135"/>
      <c r="AM345" s="136"/>
    </row>
    <row r="346" spans="5:39" hidden="1" x14ac:dyDescent="0.2">
      <c r="E346" s="4"/>
      <c r="F346" s="25"/>
      <c r="G346" s="122"/>
      <c r="H346" s="82"/>
      <c r="I346" s="82"/>
      <c r="J346" s="82"/>
      <c r="K346" s="82"/>
      <c r="L346" s="82"/>
      <c r="M346" s="82"/>
      <c r="N346" s="2"/>
      <c r="O346" s="2"/>
      <c r="P346" s="3"/>
      <c r="Q346" s="3"/>
      <c r="R346" s="62"/>
      <c r="S346" s="62"/>
      <c r="T346" s="2"/>
      <c r="U346" s="2"/>
      <c r="V346" s="2"/>
      <c r="W346" s="2"/>
      <c r="X346" s="2"/>
      <c r="Y346" s="84"/>
      <c r="AB346" s="82"/>
      <c r="AC346" s="82"/>
      <c r="AD346" s="62"/>
      <c r="AE346" s="62"/>
      <c r="AF346" s="82"/>
      <c r="AG346" s="82"/>
      <c r="AH346" s="82"/>
      <c r="AJ346" s="134"/>
      <c r="AK346" s="134"/>
      <c r="AL346" s="135"/>
      <c r="AM346" s="136"/>
    </row>
    <row r="347" spans="5:39" hidden="1" x14ac:dyDescent="0.2">
      <c r="E347" s="4"/>
      <c r="F347" s="25"/>
      <c r="G347" s="122"/>
      <c r="H347" s="82"/>
      <c r="I347" s="82"/>
      <c r="J347" s="82"/>
      <c r="K347" s="82"/>
      <c r="L347" s="82"/>
      <c r="M347" s="82"/>
      <c r="N347" s="2"/>
      <c r="O347" s="2"/>
      <c r="P347" s="3"/>
      <c r="Q347" s="3"/>
      <c r="R347" s="62"/>
      <c r="S347" s="62"/>
      <c r="T347" s="2"/>
      <c r="U347" s="2"/>
      <c r="V347" s="2"/>
      <c r="W347" s="2"/>
      <c r="X347" s="2"/>
      <c r="Y347" s="84"/>
      <c r="AB347" s="82"/>
      <c r="AC347" s="82"/>
      <c r="AD347" s="62"/>
      <c r="AE347" s="62"/>
      <c r="AF347" s="82"/>
      <c r="AG347" s="82"/>
      <c r="AH347" s="82"/>
      <c r="AJ347" s="134"/>
      <c r="AK347" s="134"/>
      <c r="AL347" s="135"/>
      <c r="AM347" s="136"/>
    </row>
    <row r="348" spans="5:39" hidden="1" x14ac:dyDescent="0.2">
      <c r="E348" s="4"/>
      <c r="F348" s="25"/>
      <c r="G348" s="122"/>
      <c r="H348" s="82"/>
      <c r="I348" s="82"/>
      <c r="J348" s="82"/>
      <c r="K348" s="82"/>
      <c r="L348" s="82"/>
      <c r="M348" s="82"/>
      <c r="N348" s="2"/>
      <c r="O348" s="2"/>
      <c r="P348" s="3"/>
      <c r="Q348" s="3"/>
      <c r="R348" s="62"/>
      <c r="S348" s="62"/>
      <c r="T348" s="2"/>
      <c r="U348" s="2"/>
      <c r="V348" s="2"/>
      <c r="W348" s="2"/>
      <c r="X348" s="2"/>
      <c r="Y348" s="84"/>
      <c r="AB348" s="82"/>
      <c r="AC348" s="82"/>
      <c r="AD348" s="62"/>
      <c r="AE348" s="62"/>
      <c r="AF348" s="82"/>
      <c r="AG348" s="82"/>
      <c r="AH348" s="82"/>
      <c r="AJ348" s="134"/>
      <c r="AK348" s="134"/>
      <c r="AL348" s="135"/>
      <c r="AM348" s="136"/>
    </row>
    <row r="349" spans="5:39" hidden="1" x14ac:dyDescent="0.2">
      <c r="E349" s="4"/>
      <c r="F349" s="25"/>
      <c r="G349" s="122"/>
      <c r="H349" s="82"/>
      <c r="I349" s="82"/>
      <c r="J349" s="82"/>
      <c r="K349" s="82"/>
      <c r="L349" s="82"/>
      <c r="M349" s="82"/>
      <c r="N349" s="2"/>
      <c r="O349" s="2"/>
      <c r="P349" s="3"/>
      <c r="Q349" s="3"/>
      <c r="R349" s="62"/>
      <c r="S349" s="62"/>
      <c r="T349" s="2"/>
      <c r="U349" s="2"/>
      <c r="V349" s="2"/>
      <c r="W349" s="2"/>
      <c r="X349" s="2"/>
      <c r="Y349" s="84"/>
      <c r="AB349" s="82"/>
      <c r="AC349" s="82"/>
      <c r="AD349" s="62"/>
      <c r="AE349" s="62"/>
      <c r="AF349" s="82"/>
      <c r="AG349" s="82"/>
      <c r="AH349" s="82"/>
      <c r="AJ349" s="134"/>
      <c r="AK349" s="134"/>
      <c r="AL349" s="135"/>
      <c r="AM349" s="136"/>
    </row>
    <row r="350" spans="5:39" x14ac:dyDescent="0.2">
      <c r="E350" s="4"/>
      <c r="F350" s="25"/>
      <c r="G350" s="122"/>
      <c r="H350" s="82"/>
      <c r="I350" s="82"/>
      <c r="J350" s="82"/>
      <c r="K350" s="82"/>
      <c r="L350" s="82"/>
      <c r="M350" s="82"/>
      <c r="N350" s="2"/>
      <c r="O350" s="2"/>
      <c r="P350" s="3"/>
      <c r="Q350" s="3"/>
      <c r="R350" s="62"/>
      <c r="S350" s="62"/>
      <c r="T350" s="2"/>
      <c r="U350" s="2"/>
      <c r="V350" s="2"/>
      <c r="W350" s="2"/>
      <c r="X350" s="2"/>
      <c r="Y350" s="84"/>
      <c r="AB350" s="82"/>
      <c r="AC350" s="82"/>
      <c r="AD350" s="62"/>
      <c r="AE350" s="62"/>
      <c r="AF350" s="82"/>
      <c r="AG350" s="82"/>
      <c r="AH350" s="82"/>
      <c r="AJ350" s="134"/>
      <c r="AK350" s="134"/>
      <c r="AL350" s="135"/>
      <c r="AM350" s="136"/>
    </row>
    <row r="351" spans="5:39" hidden="1" x14ac:dyDescent="0.2">
      <c r="E351" s="4"/>
      <c r="F351" s="25"/>
      <c r="G351" s="122"/>
      <c r="H351" s="82"/>
      <c r="I351" s="82"/>
      <c r="J351" s="82"/>
      <c r="K351" s="82"/>
      <c r="L351" s="82"/>
      <c r="M351" s="82"/>
      <c r="N351" s="2"/>
      <c r="O351" s="2"/>
      <c r="P351" s="3"/>
      <c r="Q351" s="3"/>
      <c r="R351" s="62"/>
      <c r="S351" s="62"/>
      <c r="T351" s="2"/>
      <c r="U351" s="2"/>
      <c r="V351" s="2"/>
      <c r="W351" s="2"/>
      <c r="X351" s="2"/>
      <c r="Y351" s="84"/>
      <c r="AB351" s="82"/>
      <c r="AC351" s="82"/>
      <c r="AD351" s="62"/>
      <c r="AE351" s="62"/>
      <c r="AF351" s="82"/>
      <c r="AG351" s="82"/>
      <c r="AH351" s="82"/>
      <c r="AJ351" s="134"/>
      <c r="AK351" s="134"/>
      <c r="AL351" s="135"/>
      <c r="AM351" s="136"/>
    </row>
    <row r="352" spans="5:39" hidden="1" x14ac:dyDescent="0.2">
      <c r="E352" s="4"/>
      <c r="F352" s="25"/>
      <c r="G352" s="122"/>
      <c r="H352" s="82"/>
      <c r="I352" s="82"/>
      <c r="J352" s="82"/>
      <c r="K352" s="82"/>
      <c r="L352" s="82"/>
      <c r="M352" s="82"/>
      <c r="N352" s="2"/>
      <c r="O352" s="2"/>
      <c r="P352" s="3"/>
      <c r="Q352" s="3"/>
      <c r="R352" s="62"/>
      <c r="S352" s="62"/>
      <c r="T352" s="2"/>
      <c r="U352" s="2"/>
      <c r="V352" s="2"/>
      <c r="W352" s="2"/>
      <c r="X352" s="2"/>
      <c r="Y352" s="84"/>
      <c r="AB352" s="82"/>
      <c r="AC352" s="82"/>
      <c r="AD352" s="62"/>
      <c r="AE352" s="62"/>
      <c r="AF352" s="82"/>
      <c r="AG352" s="82"/>
      <c r="AH352" s="82"/>
      <c r="AJ352" s="134"/>
      <c r="AK352" s="134"/>
      <c r="AL352" s="135"/>
      <c r="AM352" s="136"/>
    </row>
    <row r="353" spans="5:39" hidden="1" x14ac:dyDescent="0.2">
      <c r="E353" s="4"/>
      <c r="F353" s="25"/>
      <c r="G353" s="122"/>
      <c r="H353" s="82"/>
      <c r="I353" s="82"/>
      <c r="J353" s="82"/>
      <c r="K353" s="82"/>
      <c r="L353" s="82"/>
      <c r="M353" s="82"/>
      <c r="N353" s="2"/>
      <c r="O353" s="2"/>
      <c r="P353" s="3"/>
      <c r="Q353" s="3"/>
      <c r="R353" s="62"/>
      <c r="S353" s="62"/>
      <c r="T353" s="2"/>
      <c r="U353" s="2"/>
      <c r="V353" s="2"/>
      <c r="W353" s="2"/>
      <c r="X353" s="2"/>
      <c r="Y353" s="84"/>
      <c r="AB353" s="82"/>
      <c r="AC353" s="82"/>
      <c r="AD353" s="62"/>
      <c r="AE353" s="62"/>
      <c r="AF353" s="82"/>
      <c r="AG353" s="82"/>
      <c r="AH353" s="82"/>
      <c r="AJ353" s="134"/>
      <c r="AK353" s="134"/>
      <c r="AL353" s="135"/>
      <c r="AM353" s="136"/>
    </row>
    <row r="354" spans="5:39" hidden="1" x14ac:dyDescent="0.2">
      <c r="E354" s="4"/>
      <c r="F354" s="25"/>
      <c r="G354" s="122"/>
      <c r="H354" s="82"/>
      <c r="I354" s="82"/>
      <c r="J354" s="82"/>
      <c r="K354" s="82"/>
      <c r="L354" s="82"/>
      <c r="M354" s="82"/>
      <c r="N354" s="2"/>
      <c r="O354" s="2"/>
      <c r="P354" s="3"/>
      <c r="Q354" s="3"/>
      <c r="R354" s="62"/>
      <c r="S354" s="62"/>
      <c r="T354" s="2"/>
      <c r="U354" s="2"/>
      <c r="V354" s="2"/>
      <c r="W354" s="2"/>
      <c r="X354" s="2"/>
      <c r="Y354" s="84"/>
      <c r="AB354" s="82"/>
      <c r="AC354" s="82"/>
      <c r="AD354" s="62"/>
      <c r="AE354" s="62"/>
      <c r="AF354" s="82"/>
      <c r="AG354" s="82"/>
      <c r="AH354" s="82"/>
      <c r="AJ354" s="134"/>
      <c r="AK354" s="134"/>
      <c r="AL354" s="135"/>
      <c r="AM354" s="136"/>
    </row>
    <row r="355" spans="5:39" hidden="1" x14ac:dyDescent="0.2">
      <c r="E355" s="4"/>
      <c r="F355" s="25"/>
      <c r="G355" s="122"/>
      <c r="H355" s="82"/>
      <c r="I355" s="82"/>
      <c r="J355" s="82"/>
      <c r="K355" s="82"/>
      <c r="L355" s="82"/>
      <c r="M355" s="82"/>
      <c r="N355" s="2"/>
      <c r="O355" s="2"/>
      <c r="P355" s="3"/>
      <c r="Q355" s="3"/>
      <c r="R355" s="62"/>
      <c r="S355" s="62"/>
      <c r="T355" s="2"/>
      <c r="U355" s="2"/>
      <c r="V355" s="2"/>
      <c r="W355" s="2"/>
      <c r="X355" s="2"/>
      <c r="Y355" s="84"/>
      <c r="AB355" s="82"/>
      <c r="AC355" s="82"/>
      <c r="AD355" s="62"/>
      <c r="AE355" s="62"/>
      <c r="AF355" s="82"/>
      <c r="AG355" s="82"/>
      <c r="AH355" s="82"/>
      <c r="AJ355" s="134"/>
      <c r="AK355" s="134"/>
      <c r="AL355" s="135"/>
      <c r="AM355" s="136"/>
    </row>
    <row r="356" spans="5:39" hidden="1" x14ac:dyDescent="0.2">
      <c r="E356" s="4"/>
      <c r="F356" s="25"/>
      <c r="G356" s="122"/>
      <c r="H356" s="82"/>
      <c r="I356" s="82"/>
      <c r="J356" s="82"/>
      <c r="K356" s="82"/>
      <c r="L356" s="82"/>
      <c r="M356" s="82"/>
      <c r="N356" s="2"/>
      <c r="O356" s="2"/>
      <c r="P356" s="3"/>
      <c r="Q356" s="3"/>
      <c r="R356" s="62"/>
      <c r="S356" s="62"/>
      <c r="T356" s="2"/>
      <c r="U356" s="2"/>
      <c r="V356" s="2"/>
      <c r="W356" s="2"/>
      <c r="X356" s="2"/>
      <c r="Y356" s="84"/>
      <c r="AB356" s="82"/>
      <c r="AC356" s="82"/>
      <c r="AD356" s="62"/>
      <c r="AE356" s="62"/>
      <c r="AF356" s="82"/>
      <c r="AG356" s="82"/>
      <c r="AH356" s="82"/>
      <c r="AJ356" s="134"/>
      <c r="AK356" s="134"/>
      <c r="AL356" s="135"/>
      <c r="AM356" s="136"/>
    </row>
    <row r="357" spans="5:39" hidden="1" x14ac:dyDescent="0.2">
      <c r="E357" s="4"/>
      <c r="F357" s="25"/>
      <c r="G357" s="122"/>
      <c r="H357" s="82"/>
      <c r="I357" s="82"/>
      <c r="J357" s="82"/>
      <c r="K357" s="82"/>
      <c r="L357" s="82"/>
      <c r="M357" s="82"/>
      <c r="N357" s="2"/>
      <c r="O357" s="2"/>
      <c r="P357" s="3"/>
      <c r="Q357" s="3"/>
      <c r="R357" s="62"/>
      <c r="S357" s="62"/>
      <c r="T357" s="2"/>
      <c r="U357" s="2"/>
      <c r="V357" s="2"/>
      <c r="W357" s="2"/>
      <c r="X357" s="2"/>
      <c r="Y357" s="84"/>
      <c r="AB357" s="82"/>
      <c r="AC357" s="82"/>
      <c r="AD357" s="62"/>
      <c r="AE357" s="62"/>
      <c r="AF357" s="82"/>
      <c r="AG357" s="82"/>
      <c r="AH357" s="82"/>
      <c r="AJ357" s="134"/>
      <c r="AK357" s="134"/>
      <c r="AL357" s="135"/>
      <c r="AM357" s="136"/>
    </row>
    <row r="358" spans="5:39" hidden="1" x14ac:dyDescent="0.2">
      <c r="E358" s="4"/>
      <c r="F358" s="25"/>
      <c r="G358" s="122"/>
      <c r="H358" s="82"/>
      <c r="I358" s="82"/>
      <c r="J358" s="82"/>
      <c r="K358" s="82"/>
      <c r="L358" s="82"/>
      <c r="M358" s="82"/>
      <c r="N358" s="2"/>
      <c r="O358" s="2"/>
      <c r="P358" s="3"/>
      <c r="Q358" s="3"/>
      <c r="R358" s="62"/>
      <c r="S358" s="62"/>
      <c r="T358" s="2"/>
      <c r="U358" s="2"/>
      <c r="V358" s="2"/>
      <c r="W358" s="2"/>
      <c r="X358" s="2"/>
      <c r="Y358" s="84"/>
      <c r="AB358" s="82"/>
      <c r="AC358" s="82"/>
      <c r="AD358" s="62"/>
      <c r="AE358" s="62"/>
      <c r="AF358" s="82"/>
      <c r="AG358" s="82"/>
      <c r="AH358" s="82"/>
      <c r="AJ358" s="134"/>
      <c r="AK358" s="134"/>
      <c r="AL358" s="135"/>
      <c r="AM358" s="136"/>
    </row>
    <row r="359" spans="5:39" hidden="1" x14ac:dyDescent="0.2">
      <c r="E359" s="4"/>
      <c r="F359" s="25"/>
      <c r="G359" s="122"/>
      <c r="H359" s="82"/>
      <c r="I359" s="82"/>
      <c r="J359" s="82"/>
      <c r="K359" s="82"/>
      <c r="L359" s="82"/>
      <c r="M359" s="82"/>
      <c r="N359" s="2"/>
      <c r="O359" s="2"/>
      <c r="P359" s="3"/>
      <c r="Q359" s="3"/>
      <c r="R359" s="62"/>
      <c r="S359" s="62"/>
      <c r="T359" s="2"/>
      <c r="U359" s="2"/>
      <c r="V359" s="2"/>
      <c r="W359" s="2"/>
      <c r="X359" s="2"/>
      <c r="Y359" s="84"/>
      <c r="AB359" s="82"/>
      <c r="AC359" s="82"/>
      <c r="AD359" s="62"/>
      <c r="AE359" s="62"/>
      <c r="AF359" s="82"/>
      <c r="AG359" s="82"/>
      <c r="AH359" s="82"/>
      <c r="AJ359" s="134"/>
      <c r="AK359" s="134"/>
      <c r="AL359" s="135"/>
      <c r="AM359" s="136"/>
    </row>
    <row r="360" spans="5:39" hidden="1" x14ac:dyDescent="0.2">
      <c r="E360" s="4"/>
      <c r="F360" s="25"/>
      <c r="G360" s="122"/>
      <c r="H360" s="82"/>
      <c r="I360" s="82"/>
      <c r="J360" s="82"/>
      <c r="K360" s="82"/>
      <c r="L360" s="82"/>
      <c r="M360" s="82"/>
      <c r="N360" s="2"/>
      <c r="O360" s="2"/>
      <c r="P360" s="3"/>
      <c r="Q360" s="3"/>
      <c r="R360" s="62"/>
      <c r="S360" s="62"/>
      <c r="T360" s="2"/>
      <c r="U360" s="2"/>
      <c r="V360" s="2"/>
      <c r="W360" s="2"/>
      <c r="X360" s="2"/>
      <c r="Y360" s="84"/>
      <c r="AB360" s="82"/>
      <c r="AC360" s="82"/>
      <c r="AD360" s="62"/>
      <c r="AE360" s="62"/>
      <c r="AF360" s="82"/>
      <c r="AG360" s="82"/>
      <c r="AH360" s="82"/>
      <c r="AJ360" s="134"/>
      <c r="AK360" s="134"/>
      <c r="AL360" s="135"/>
      <c r="AM360" s="136"/>
    </row>
    <row r="361" spans="5:39" hidden="1" x14ac:dyDescent="0.2">
      <c r="E361" s="4"/>
      <c r="F361" s="25"/>
      <c r="G361" s="122"/>
      <c r="H361" s="82"/>
      <c r="I361" s="82"/>
      <c r="J361" s="82"/>
      <c r="K361" s="82"/>
      <c r="L361" s="82"/>
      <c r="M361" s="82"/>
      <c r="N361" s="2"/>
      <c r="O361" s="2"/>
      <c r="P361" s="3"/>
      <c r="Q361" s="3"/>
      <c r="R361" s="62"/>
      <c r="S361" s="62"/>
      <c r="T361" s="2"/>
      <c r="U361" s="2"/>
      <c r="V361" s="2"/>
      <c r="W361" s="2"/>
      <c r="X361" s="2"/>
      <c r="Y361" s="84"/>
      <c r="AB361" s="82"/>
      <c r="AC361" s="82"/>
      <c r="AD361" s="62"/>
      <c r="AE361" s="62"/>
      <c r="AF361" s="82"/>
      <c r="AG361" s="82"/>
      <c r="AH361" s="82"/>
      <c r="AJ361" s="134"/>
      <c r="AK361" s="134"/>
      <c r="AL361" s="135"/>
      <c r="AM361" s="136"/>
    </row>
    <row r="362" spans="5:39" hidden="1" x14ac:dyDescent="0.2">
      <c r="E362" s="4"/>
      <c r="F362" s="25"/>
      <c r="G362" s="122"/>
      <c r="H362" s="82"/>
      <c r="I362" s="82"/>
      <c r="J362" s="82"/>
      <c r="K362" s="82"/>
      <c r="L362" s="82"/>
      <c r="M362" s="82"/>
      <c r="N362" s="2"/>
      <c r="O362" s="2"/>
      <c r="P362" s="3"/>
      <c r="Q362" s="3"/>
      <c r="R362" s="62"/>
      <c r="S362" s="62"/>
      <c r="T362" s="2"/>
      <c r="U362" s="2"/>
      <c r="V362" s="2"/>
      <c r="W362" s="2"/>
      <c r="X362" s="2"/>
      <c r="Y362" s="84"/>
      <c r="AB362" s="82"/>
      <c r="AC362" s="82"/>
      <c r="AD362" s="62"/>
      <c r="AE362" s="62"/>
      <c r="AF362" s="82"/>
      <c r="AG362" s="82"/>
      <c r="AH362" s="82"/>
      <c r="AJ362" s="134"/>
      <c r="AK362" s="134"/>
      <c r="AL362" s="135"/>
      <c r="AM362" s="136"/>
    </row>
    <row r="363" spans="5:39" hidden="1" x14ac:dyDescent="0.2">
      <c r="E363" s="4"/>
      <c r="F363" s="25"/>
      <c r="G363" s="122"/>
      <c r="H363" s="82"/>
      <c r="I363" s="82"/>
      <c r="J363" s="82"/>
      <c r="K363" s="82"/>
      <c r="L363" s="82"/>
      <c r="M363" s="82"/>
      <c r="N363" s="2"/>
      <c r="O363" s="2"/>
      <c r="P363" s="3"/>
      <c r="Q363" s="3"/>
      <c r="R363" s="62"/>
      <c r="S363" s="62"/>
      <c r="T363" s="2"/>
      <c r="U363" s="2"/>
      <c r="V363" s="2"/>
      <c r="W363" s="2"/>
      <c r="X363" s="2"/>
      <c r="Y363" s="84"/>
      <c r="AB363" s="82"/>
      <c r="AC363" s="82"/>
      <c r="AD363" s="62"/>
      <c r="AE363" s="62"/>
      <c r="AF363" s="82"/>
      <c r="AG363" s="82"/>
      <c r="AH363" s="82"/>
      <c r="AJ363" s="134"/>
      <c r="AK363" s="134"/>
      <c r="AL363" s="135"/>
      <c r="AM363" s="136"/>
    </row>
    <row r="364" spans="5:39" hidden="1" x14ac:dyDescent="0.2">
      <c r="E364" s="4"/>
      <c r="F364" s="25"/>
      <c r="G364" s="122"/>
      <c r="H364" s="82"/>
      <c r="I364" s="82"/>
      <c r="J364" s="82"/>
      <c r="K364" s="82"/>
      <c r="L364" s="82"/>
      <c r="M364" s="82"/>
      <c r="N364" s="2"/>
      <c r="O364" s="2"/>
      <c r="P364" s="3"/>
      <c r="Q364" s="3"/>
      <c r="R364" s="62"/>
      <c r="S364" s="62"/>
      <c r="T364" s="2"/>
      <c r="U364" s="2"/>
      <c r="V364" s="2"/>
      <c r="W364" s="2"/>
      <c r="X364" s="2"/>
      <c r="Y364" s="84"/>
      <c r="AB364" s="82"/>
      <c r="AC364" s="82"/>
      <c r="AD364" s="62"/>
      <c r="AE364" s="62"/>
      <c r="AF364" s="82"/>
      <c r="AG364" s="82"/>
      <c r="AH364" s="82"/>
      <c r="AJ364" s="134"/>
      <c r="AK364" s="134"/>
      <c r="AL364" s="135"/>
      <c r="AM364" s="136"/>
    </row>
    <row r="365" spans="5:39" hidden="1" x14ac:dyDescent="0.2">
      <c r="E365" s="4"/>
      <c r="F365" s="25"/>
      <c r="G365" s="122"/>
      <c r="H365" s="82"/>
      <c r="I365" s="82"/>
      <c r="J365" s="82"/>
      <c r="K365" s="82"/>
      <c r="L365" s="82"/>
      <c r="M365" s="82"/>
      <c r="N365" s="2"/>
      <c r="O365" s="2"/>
      <c r="P365" s="3"/>
      <c r="Q365" s="3"/>
      <c r="R365" s="62"/>
      <c r="S365" s="62"/>
      <c r="T365" s="2"/>
      <c r="U365" s="2"/>
      <c r="V365" s="2"/>
      <c r="W365" s="2"/>
      <c r="X365" s="2"/>
      <c r="Y365" s="84"/>
      <c r="AB365" s="82"/>
      <c r="AC365" s="82"/>
      <c r="AD365" s="62"/>
      <c r="AE365" s="62"/>
      <c r="AF365" s="82"/>
      <c r="AG365" s="82"/>
      <c r="AH365" s="82"/>
      <c r="AJ365" s="134"/>
      <c r="AK365" s="134"/>
      <c r="AL365" s="135"/>
      <c r="AM365" s="136"/>
    </row>
    <row r="366" spans="5:39" hidden="1" x14ac:dyDescent="0.2">
      <c r="E366" s="4"/>
      <c r="F366" s="25"/>
      <c r="G366" s="122"/>
      <c r="H366" s="82"/>
      <c r="I366" s="82"/>
      <c r="J366" s="82"/>
      <c r="K366" s="82"/>
      <c r="L366" s="82"/>
      <c r="M366" s="82"/>
      <c r="N366" s="2"/>
      <c r="O366" s="2"/>
      <c r="P366" s="3"/>
      <c r="Q366" s="3"/>
      <c r="R366" s="62"/>
      <c r="S366" s="62"/>
      <c r="T366" s="2"/>
      <c r="U366" s="2"/>
      <c r="V366" s="2"/>
      <c r="W366" s="2"/>
      <c r="X366" s="2"/>
      <c r="Y366" s="84"/>
      <c r="AB366" s="82"/>
      <c r="AC366" s="82"/>
      <c r="AD366" s="62"/>
      <c r="AE366" s="62"/>
      <c r="AF366" s="82"/>
      <c r="AG366" s="82"/>
      <c r="AH366" s="82"/>
      <c r="AJ366" s="134"/>
      <c r="AK366" s="134"/>
      <c r="AL366" s="135"/>
      <c r="AM366" s="136"/>
    </row>
    <row r="367" spans="5:39" hidden="1" x14ac:dyDescent="0.2">
      <c r="E367" s="4"/>
      <c r="F367" s="25"/>
      <c r="G367" s="122"/>
      <c r="H367" s="82"/>
      <c r="I367" s="82"/>
      <c r="J367" s="82"/>
      <c r="K367" s="82"/>
      <c r="L367" s="82"/>
      <c r="M367" s="82"/>
      <c r="N367" s="2"/>
      <c r="O367" s="2"/>
      <c r="P367" s="3"/>
      <c r="Q367" s="3"/>
      <c r="R367" s="62"/>
      <c r="S367" s="62"/>
      <c r="T367" s="2"/>
      <c r="U367" s="2"/>
      <c r="V367" s="2"/>
      <c r="W367" s="2"/>
      <c r="X367" s="2"/>
      <c r="Y367" s="84"/>
      <c r="AB367" s="82"/>
      <c r="AC367" s="82"/>
      <c r="AD367" s="62"/>
      <c r="AE367" s="62"/>
      <c r="AF367" s="82"/>
      <c r="AG367" s="82"/>
      <c r="AH367" s="82"/>
      <c r="AJ367" s="134"/>
      <c r="AK367" s="134"/>
      <c r="AL367" s="135"/>
      <c r="AM367" s="136"/>
    </row>
    <row r="368" spans="5:39" hidden="1" x14ac:dyDescent="0.2">
      <c r="E368" s="4"/>
      <c r="F368" s="25"/>
      <c r="G368" s="122"/>
      <c r="H368" s="82"/>
      <c r="I368" s="82"/>
      <c r="J368" s="82"/>
      <c r="K368" s="82"/>
      <c r="L368" s="82"/>
      <c r="M368" s="82"/>
      <c r="N368" s="2"/>
      <c r="O368" s="2"/>
      <c r="P368" s="3"/>
      <c r="Q368" s="3"/>
      <c r="R368" s="62"/>
      <c r="S368" s="62"/>
      <c r="T368" s="2"/>
      <c r="U368" s="2"/>
      <c r="V368" s="2"/>
      <c r="W368" s="2"/>
      <c r="X368" s="2"/>
      <c r="Y368" s="84"/>
      <c r="AB368" s="82"/>
      <c r="AC368" s="82"/>
      <c r="AD368" s="62"/>
      <c r="AE368" s="62"/>
      <c r="AF368" s="82"/>
      <c r="AG368" s="82"/>
      <c r="AH368" s="82"/>
      <c r="AJ368" s="134"/>
      <c r="AK368" s="134"/>
      <c r="AL368" s="135"/>
      <c r="AM368" s="136"/>
    </row>
    <row r="369" spans="5:39" hidden="1" x14ac:dyDescent="0.2">
      <c r="E369" s="4"/>
      <c r="F369" s="25"/>
      <c r="G369" s="122"/>
      <c r="H369" s="82"/>
      <c r="I369" s="82"/>
      <c r="J369" s="82"/>
      <c r="K369" s="82"/>
      <c r="L369" s="82"/>
      <c r="M369" s="82"/>
      <c r="N369" s="2"/>
      <c r="O369" s="2"/>
      <c r="P369" s="3"/>
      <c r="Q369" s="3"/>
      <c r="R369" s="62"/>
      <c r="S369" s="62"/>
      <c r="T369" s="2"/>
      <c r="U369" s="2"/>
      <c r="V369" s="2"/>
      <c r="W369" s="2"/>
      <c r="X369" s="2"/>
      <c r="Y369" s="84"/>
      <c r="AB369" s="82"/>
      <c r="AC369" s="82"/>
      <c r="AD369" s="62"/>
      <c r="AE369" s="62"/>
      <c r="AF369" s="82"/>
      <c r="AG369" s="82"/>
      <c r="AH369" s="82"/>
      <c r="AJ369" s="134"/>
      <c r="AK369" s="134"/>
      <c r="AL369" s="135"/>
      <c r="AM369" s="136"/>
    </row>
    <row r="370" spans="5:39" hidden="1" x14ac:dyDescent="0.2">
      <c r="E370" s="4"/>
      <c r="F370" s="25"/>
      <c r="G370" s="122"/>
      <c r="H370" s="82"/>
      <c r="I370" s="82"/>
      <c r="J370" s="82"/>
      <c r="K370" s="82"/>
      <c r="L370" s="82"/>
      <c r="M370" s="82"/>
      <c r="N370" s="2"/>
      <c r="O370" s="2"/>
      <c r="P370" s="3"/>
      <c r="Q370" s="3"/>
      <c r="R370" s="62"/>
      <c r="S370" s="62"/>
      <c r="T370" s="2"/>
      <c r="U370" s="2"/>
      <c r="V370" s="2"/>
      <c r="W370" s="2"/>
      <c r="X370" s="2"/>
      <c r="Y370" s="84"/>
      <c r="AB370" s="82"/>
      <c r="AC370" s="82"/>
      <c r="AD370" s="62"/>
      <c r="AE370" s="62"/>
      <c r="AF370" s="82"/>
      <c r="AG370" s="82"/>
      <c r="AH370" s="82"/>
      <c r="AJ370" s="134"/>
      <c r="AK370" s="134"/>
      <c r="AL370" s="135"/>
      <c r="AM370" s="136"/>
    </row>
    <row r="371" spans="5:39" hidden="1" x14ac:dyDescent="0.2">
      <c r="E371" s="4"/>
      <c r="F371" s="25"/>
      <c r="G371" s="122"/>
      <c r="H371" s="82"/>
      <c r="I371" s="82"/>
      <c r="J371" s="82"/>
      <c r="K371" s="82"/>
      <c r="L371" s="82"/>
      <c r="M371" s="82"/>
      <c r="N371" s="2"/>
      <c r="O371" s="2"/>
      <c r="P371" s="3"/>
      <c r="Q371" s="3"/>
      <c r="R371" s="62"/>
      <c r="S371" s="62"/>
      <c r="T371" s="2"/>
      <c r="U371" s="2"/>
      <c r="V371" s="2"/>
      <c r="W371" s="2"/>
      <c r="X371" s="2"/>
      <c r="Y371" s="84"/>
      <c r="AB371" s="82"/>
      <c r="AC371" s="82"/>
      <c r="AD371" s="62"/>
      <c r="AE371" s="62"/>
      <c r="AF371" s="82"/>
      <c r="AG371" s="82"/>
      <c r="AH371" s="82"/>
      <c r="AJ371" s="134"/>
      <c r="AK371" s="134"/>
      <c r="AL371" s="135"/>
      <c r="AM371" s="136"/>
    </row>
    <row r="372" spans="5:39" hidden="1" x14ac:dyDescent="0.2">
      <c r="E372" s="4"/>
      <c r="F372" s="25"/>
      <c r="G372" s="122"/>
      <c r="H372" s="82"/>
      <c r="I372" s="82"/>
      <c r="J372" s="82"/>
      <c r="K372" s="82"/>
      <c r="L372" s="82"/>
      <c r="M372" s="82"/>
      <c r="N372" s="2"/>
      <c r="O372" s="2"/>
      <c r="P372" s="3"/>
      <c r="Q372" s="3"/>
      <c r="R372" s="62"/>
      <c r="S372" s="62"/>
      <c r="T372" s="2"/>
      <c r="U372" s="2"/>
      <c r="V372" s="2"/>
      <c r="W372" s="2"/>
      <c r="X372" s="2"/>
      <c r="Y372" s="84"/>
      <c r="AB372" s="82"/>
      <c r="AC372" s="82"/>
      <c r="AD372" s="62"/>
      <c r="AE372" s="62"/>
      <c r="AF372" s="82"/>
      <c r="AG372" s="82"/>
      <c r="AH372" s="82"/>
      <c r="AJ372" s="134"/>
      <c r="AK372" s="134"/>
      <c r="AL372" s="135"/>
      <c r="AM372" s="136"/>
    </row>
    <row r="373" spans="5:39" hidden="1" x14ac:dyDescent="0.2">
      <c r="E373" s="4"/>
      <c r="F373" s="25"/>
      <c r="G373" s="122"/>
      <c r="H373" s="82"/>
      <c r="I373" s="82"/>
      <c r="J373" s="82"/>
      <c r="K373" s="82"/>
      <c r="L373" s="82"/>
      <c r="M373" s="82"/>
      <c r="N373" s="2"/>
      <c r="O373" s="2"/>
      <c r="P373" s="3"/>
      <c r="Q373" s="3"/>
      <c r="R373" s="62"/>
      <c r="S373" s="62"/>
      <c r="T373" s="2"/>
      <c r="U373" s="2"/>
      <c r="V373" s="2"/>
      <c r="W373" s="2"/>
      <c r="X373" s="2"/>
      <c r="Y373" s="84"/>
      <c r="AB373" s="82"/>
      <c r="AC373" s="82"/>
      <c r="AD373" s="62"/>
      <c r="AE373" s="62"/>
      <c r="AF373" s="82"/>
      <c r="AG373" s="82"/>
      <c r="AH373" s="82"/>
      <c r="AJ373" s="134"/>
      <c r="AK373" s="134"/>
      <c r="AL373" s="135"/>
      <c r="AM373" s="136"/>
    </row>
    <row r="374" spans="5:39" hidden="1" x14ac:dyDescent="0.2">
      <c r="E374" s="4"/>
      <c r="F374" s="25"/>
      <c r="G374" s="122"/>
      <c r="H374" s="82"/>
      <c r="I374" s="82"/>
      <c r="J374" s="82"/>
      <c r="K374" s="82"/>
      <c r="L374" s="82"/>
      <c r="M374" s="82"/>
      <c r="N374" s="2"/>
      <c r="O374" s="2"/>
      <c r="P374" s="3"/>
      <c r="Q374" s="3"/>
      <c r="R374" s="62"/>
      <c r="S374" s="62"/>
      <c r="T374" s="2"/>
      <c r="U374" s="2"/>
      <c r="V374" s="2"/>
      <c r="W374" s="2"/>
      <c r="X374" s="2"/>
      <c r="Y374" s="84"/>
      <c r="AB374" s="82"/>
      <c r="AC374" s="82"/>
      <c r="AD374" s="62"/>
      <c r="AE374" s="62"/>
      <c r="AF374" s="82"/>
      <c r="AG374" s="82"/>
      <c r="AH374" s="82"/>
      <c r="AJ374" s="134"/>
      <c r="AK374" s="134"/>
      <c r="AL374" s="135"/>
      <c r="AM374" s="136"/>
    </row>
    <row r="375" spans="5:39" hidden="1" x14ac:dyDescent="0.2">
      <c r="E375" s="4"/>
      <c r="F375" s="25"/>
      <c r="G375" s="122"/>
      <c r="H375" s="82"/>
      <c r="I375" s="82"/>
      <c r="J375" s="82"/>
      <c r="K375" s="82"/>
      <c r="L375" s="82"/>
      <c r="M375" s="82"/>
      <c r="N375" s="2"/>
      <c r="O375" s="2"/>
      <c r="P375" s="3"/>
      <c r="Q375" s="3"/>
      <c r="R375" s="62"/>
      <c r="S375" s="62"/>
      <c r="T375" s="2"/>
      <c r="U375" s="2"/>
      <c r="V375" s="2"/>
      <c r="W375" s="2"/>
      <c r="X375" s="2"/>
      <c r="Y375" s="84"/>
      <c r="AB375" s="82"/>
      <c r="AC375" s="82"/>
      <c r="AD375" s="62"/>
      <c r="AE375" s="62"/>
      <c r="AF375" s="82"/>
      <c r="AG375" s="82"/>
      <c r="AH375" s="82"/>
      <c r="AJ375" s="134"/>
      <c r="AK375" s="134"/>
      <c r="AL375" s="135"/>
      <c r="AM375" s="136"/>
    </row>
    <row r="376" spans="5:39" hidden="1" x14ac:dyDescent="0.2">
      <c r="E376" s="4"/>
      <c r="F376" s="25"/>
      <c r="G376" s="122"/>
      <c r="H376" s="82"/>
      <c r="I376" s="82"/>
      <c r="J376" s="82"/>
      <c r="K376" s="82"/>
      <c r="L376" s="82"/>
      <c r="M376" s="82"/>
      <c r="N376" s="2"/>
      <c r="O376" s="2"/>
      <c r="P376" s="3"/>
      <c r="Q376" s="3"/>
      <c r="R376" s="62"/>
      <c r="S376" s="62"/>
      <c r="T376" s="2"/>
      <c r="U376" s="2"/>
      <c r="V376" s="2"/>
      <c r="W376" s="2"/>
      <c r="X376" s="2"/>
      <c r="Y376" s="84"/>
      <c r="AB376" s="82"/>
      <c r="AC376" s="82"/>
      <c r="AD376" s="62"/>
      <c r="AE376" s="62"/>
      <c r="AF376" s="82"/>
      <c r="AG376" s="82"/>
      <c r="AH376" s="82"/>
      <c r="AJ376" s="134"/>
      <c r="AK376" s="134"/>
      <c r="AL376" s="135"/>
      <c r="AM376" s="136"/>
    </row>
    <row r="377" spans="5:39" hidden="1" x14ac:dyDescent="0.2">
      <c r="E377" s="4"/>
      <c r="F377" s="25"/>
      <c r="G377" s="122"/>
      <c r="H377" s="82"/>
      <c r="I377" s="82"/>
      <c r="J377" s="82"/>
      <c r="K377" s="82"/>
      <c r="L377" s="82"/>
      <c r="M377" s="82"/>
      <c r="N377" s="2"/>
      <c r="O377" s="2"/>
      <c r="P377" s="3"/>
      <c r="Q377" s="3"/>
      <c r="R377" s="62"/>
      <c r="S377" s="62"/>
      <c r="T377" s="2"/>
      <c r="U377" s="2"/>
      <c r="V377" s="2"/>
      <c r="W377" s="2"/>
      <c r="X377" s="2"/>
      <c r="Y377" s="84"/>
      <c r="AB377" s="82"/>
      <c r="AC377" s="82"/>
      <c r="AD377" s="62"/>
      <c r="AE377" s="62"/>
      <c r="AF377" s="82"/>
      <c r="AG377" s="82"/>
      <c r="AH377" s="82"/>
      <c r="AJ377" s="134"/>
      <c r="AK377" s="134"/>
      <c r="AL377" s="135"/>
      <c r="AM377" s="136"/>
    </row>
    <row r="378" spans="5:39" hidden="1" x14ac:dyDescent="0.2">
      <c r="E378" s="4"/>
      <c r="F378" s="25"/>
      <c r="G378" s="122"/>
      <c r="H378" s="82"/>
      <c r="I378" s="82"/>
      <c r="J378" s="82"/>
      <c r="K378" s="82"/>
      <c r="L378" s="82"/>
      <c r="M378" s="82"/>
      <c r="N378" s="2"/>
      <c r="O378" s="2"/>
      <c r="P378" s="3"/>
      <c r="Q378" s="3"/>
      <c r="R378" s="62"/>
      <c r="S378" s="62"/>
      <c r="T378" s="2"/>
      <c r="U378" s="2"/>
      <c r="V378" s="2"/>
      <c r="W378" s="2"/>
      <c r="X378" s="2"/>
      <c r="Y378" s="84"/>
      <c r="AB378" s="82"/>
      <c r="AC378" s="82"/>
      <c r="AD378" s="62"/>
      <c r="AE378" s="62"/>
      <c r="AF378" s="82"/>
      <c r="AG378" s="82"/>
      <c r="AH378" s="82"/>
      <c r="AJ378" s="134"/>
      <c r="AK378" s="134"/>
      <c r="AL378" s="135"/>
      <c r="AM378" s="136"/>
    </row>
    <row r="379" spans="5:39" hidden="1" x14ac:dyDescent="0.2">
      <c r="E379" s="4"/>
      <c r="F379" s="25"/>
      <c r="G379" s="122"/>
      <c r="H379" s="82"/>
      <c r="I379" s="82"/>
      <c r="J379" s="82"/>
      <c r="K379" s="82"/>
      <c r="L379" s="82"/>
      <c r="M379" s="82"/>
      <c r="N379" s="2"/>
      <c r="O379" s="2"/>
      <c r="P379" s="3"/>
      <c r="Q379" s="3"/>
      <c r="R379" s="62"/>
      <c r="S379" s="62"/>
      <c r="T379" s="2"/>
      <c r="U379" s="2"/>
      <c r="V379" s="2"/>
      <c r="W379" s="2"/>
      <c r="X379" s="2"/>
      <c r="Y379" s="84"/>
      <c r="AB379" s="82"/>
      <c r="AC379" s="82"/>
      <c r="AD379" s="62"/>
      <c r="AE379" s="62"/>
      <c r="AF379" s="82"/>
      <c r="AG379" s="82"/>
      <c r="AH379" s="82"/>
      <c r="AJ379" s="134"/>
      <c r="AK379" s="134"/>
      <c r="AL379" s="135"/>
      <c r="AM379" s="136"/>
    </row>
    <row r="380" spans="5:39" hidden="1" x14ac:dyDescent="0.2">
      <c r="E380" s="4"/>
      <c r="F380" s="25"/>
      <c r="G380" s="122"/>
      <c r="H380" s="82"/>
      <c r="I380" s="82"/>
      <c r="J380" s="82"/>
      <c r="K380" s="82"/>
      <c r="L380" s="82"/>
      <c r="M380" s="82"/>
      <c r="N380" s="2"/>
      <c r="O380" s="2"/>
      <c r="P380" s="3"/>
      <c r="Q380" s="3"/>
      <c r="R380" s="62"/>
      <c r="S380" s="62"/>
      <c r="T380" s="2"/>
      <c r="U380" s="2"/>
      <c r="V380" s="2"/>
      <c r="W380" s="2"/>
      <c r="X380" s="2"/>
      <c r="Y380" s="84"/>
      <c r="AB380" s="82"/>
      <c r="AC380" s="82"/>
      <c r="AD380" s="62"/>
      <c r="AE380" s="62"/>
      <c r="AF380" s="82"/>
      <c r="AG380" s="82"/>
      <c r="AH380" s="82"/>
      <c r="AJ380" s="134"/>
      <c r="AK380" s="134"/>
      <c r="AL380" s="135"/>
      <c r="AM380" s="136"/>
    </row>
    <row r="381" spans="5:39" hidden="1" x14ac:dyDescent="0.2">
      <c r="E381" s="4"/>
      <c r="F381" s="25"/>
      <c r="G381" s="122"/>
      <c r="H381" s="82"/>
      <c r="I381" s="82"/>
      <c r="J381" s="82"/>
      <c r="K381" s="82"/>
      <c r="L381" s="82"/>
      <c r="M381" s="82"/>
      <c r="N381" s="2"/>
      <c r="O381" s="2"/>
      <c r="P381" s="3"/>
      <c r="Q381" s="3"/>
      <c r="R381" s="62"/>
      <c r="S381" s="62"/>
      <c r="T381" s="2"/>
      <c r="U381" s="2"/>
      <c r="V381" s="2"/>
      <c r="W381" s="2"/>
      <c r="X381" s="2"/>
      <c r="Y381" s="84"/>
      <c r="AB381" s="82"/>
      <c r="AC381" s="82"/>
      <c r="AD381" s="62"/>
      <c r="AE381" s="62"/>
      <c r="AF381" s="82"/>
      <c r="AG381" s="82"/>
      <c r="AH381" s="82"/>
      <c r="AJ381" s="134"/>
      <c r="AK381" s="134"/>
      <c r="AL381" s="135"/>
      <c r="AM381" s="136"/>
    </row>
    <row r="382" spans="5:39" hidden="1" x14ac:dyDescent="0.2">
      <c r="E382" s="4"/>
      <c r="F382" s="25"/>
      <c r="G382" s="122"/>
      <c r="H382" s="82"/>
      <c r="I382" s="82"/>
      <c r="J382" s="82"/>
      <c r="K382" s="82"/>
      <c r="L382" s="82"/>
      <c r="M382" s="82"/>
      <c r="N382" s="2"/>
      <c r="O382" s="2"/>
      <c r="P382" s="3"/>
      <c r="Q382" s="3"/>
      <c r="R382" s="62"/>
      <c r="S382" s="62"/>
      <c r="T382" s="2"/>
      <c r="U382" s="2"/>
      <c r="V382" s="2"/>
      <c r="W382" s="2"/>
      <c r="X382" s="2"/>
      <c r="Y382" s="84"/>
      <c r="AB382" s="82"/>
      <c r="AC382" s="82"/>
      <c r="AD382" s="62"/>
      <c r="AE382" s="62"/>
      <c r="AF382" s="82"/>
      <c r="AG382" s="82"/>
      <c r="AH382" s="82"/>
      <c r="AJ382" s="134"/>
      <c r="AK382" s="134"/>
      <c r="AL382" s="135"/>
      <c r="AM382" s="136"/>
    </row>
    <row r="383" spans="5:39" hidden="1" x14ac:dyDescent="0.2">
      <c r="E383" s="4"/>
      <c r="F383" s="25"/>
      <c r="G383" s="122"/>
      <c r="H383" s="82"/>
      <c r="I383" s="82"/>
      <c r="J383" s="82"/>
      <c r="K383" s="82"/>
      <c r="L383" s="82"/>
      <c r="M383" s="82"/>
      <c r="N383" s="2"/>
      <c r="O383" s="2"/>
      <c r="P383" s="3"/>
      <c r="Q383" s="3"/>
      <c r="R383" s="62"/>
      <c r="S383" s="62"/>
      <c r="T383" s="2"/>
      <c r="U383" s="2"/>
      <c r="V383" s="2"/>
      <c r="W383" s="2"/>
      <c r="X383" s="2"/>
      <c r="Y383" s="84"/>
      <c r="AB383" s="82"/>
      <c r="AC383" s="82"/>
      <c r="AD383" s="62"/>
      <c r="AE383" s="62"/>
      <c r="AF383" s="82"/>
      <c r="AG383" s="82"/>
      <c r="AH383" s="82"/>
      <c r="AJ383" s="134"/>
      <c r="AK383" s="134"/>
      <c r="AL383" s="135"/>
      <c r="AM383" s="136"/>
    </row>
    <row r="384" spans="5:39" hidden="1" x14ac:dyDescent="0.2">
      <c r="E384" s="4"/>
      <c r="F384" s="25"/>
      <c r="G384" s="122"/>
      <c r="H384" s="82"/>
      <c r="I384" s="82"/>
      <c r="J384" s="82"/>
      <c r="K384" s="82"/>
      <c r="L384" s="82"/>
      <c r="M384" s="82"/>
      <c r="N384" s="2"/>
      <c r="O384" s="2"/>
      <c r="P384" s="3"/>
      <c r="Q384" s="3"/>
      <c r="R384" s="62"/>
      <c r="S384" s="62"/>
      <c r="T384" s="2"/>
      <c r="U384" s="2"/>
      <c r="V384" s="2"/>
      <c r="W384" s="2"/>
      <c r="X384" s="2"/>
      <c r="Y384" s="84"/>
      <c r="AB384" s="82"/>
      <c r="AC384" s="82"/>
      <c r="AD384" s="62"/>
      <c r="AE384" s="62"/>
      <c r="AF384" s="82"/>
      <c r="AG384" s="82"/>
      <c r="AH384" s="82"/>
      <c r="AJ384" s="134"/>
      <c r="AK384" s="134"/>
      <c r="AL384" s="135"/>
      <c r="AM384" s="136"/>
    </row>
    <row r="385" spans="5:39" hidden="1" x14ac:dyDescent="0.2">
      <c r="E385" s="4"/>
      <c r="F385" s="25"/>
      <c r="G385" s="122"/>
      <c r="H385" s="82"/>
      <c r="I385" s="82"/>
      <c r="J385" s="82"/>
      <c r="K385" s="82"/>
      <c r="L385" s="82"/>
      <c r="M385" s="82"/>
      <c r="N385" s="2"/>
      <c r="O385" s="2"/>
      <c r="P385" s="3"/>
      <c r="Q385" s="3"/>
      <c r="R385" s="62"/>
      <c r="S385" s="62"/>
      <c r="T385" s="2"/>
      <c r="U385" s="2"/>
      <c r="V385" s="2"/>
      <c r="W385" s="2"/>
      <c r="X385" s="2"/>
      <c r="Y385" s="84"/>
      <c r="AB385" s="82"/>
      <c r="AC385" s="82"/>
      <c r="AD385" s="62"/>
      <c r="AE385" s="62"/>
      <c r="AF385" s="82"/>
      <c r="AG385" s="82"/>
      <c r="AH385" s="82"/>
      <c r="AJ385" s="134"/>
      <c r="AK385" s="134"/>
      <c r="AL385" s="135"/>
      <c r="AM385" s="136"/>
    </row>
    <row r="386" spans="5:39" hidden="1" x14ac:dyDescent="0.2">
      <c r="E386" s="4"/>
      <c r="F386" s="25"/>
      <c r="G386" s="122"/>
      <c r="H386" s="82"/>
      <c r="I386" s="82"/>
      <c r="J386" s="82"/>
      <c r="K386" s="82"/>
      <c r="L386" s="82"/>
      <c r="M386" s="82"/>
      <c r="N386" s="2"/>
      <c r="O386" s="2"/>
      <c r="P386" s="3"/>
      <c r="Q386" s="3"/>
      <c r="R386" s="62"/>
      <c r="S386" s="62"/>
      <c r="T386" s="2"/>
      <c r="U386" s="2"/>
      <c r="V386" s="2"/>
      <c r="W386" s="2"/>
      <c r="X386" s="2"/>
      <c r="Y386" s="84"/>
      <c r="AB386" s="82"/>
      <c r="AC386" s="82"/>
      <c r="AD386" s="62"/>
      <c r="AE386" s="62"/>
      <c r="AF386" s="82"/>
      <c r="AG386" s="82"/>
      <c r="AH386" s="82"/>
      <c r="AJ386" s="134"/>
      <c r="AK386" s="134"/>
      <c r="AL386" s="135"/>
      <c r="AM386" s="136"/>
    </row>
    <row r="387" spans="5:39" hidden="1" x14ac:dyDescent="0.2">
      <c r="E387" s="4"/>
      <c r="F387" s="25"/>
      <c r="G387" s="122"/>
      <c r="H387" s="82"/>
      <c r="I387" s="82"/>
      <c r="J387" s="82"/>
      <c r="K387" s="82"/>
      <c r="L387" s="82"/>
      <c r="M387" s="82"/>
      <c r="N387" s="2"/>
      <c r="O387" s="2"/>
      <c r="P387" s="3"/>
      <c r="Q387" s="3"/>
      <c r="R387" s="62"/>
      <c r="S387" s="62"/>
      <c r="T387" s="2"/>
      <c r="U387" s="2"/>
      <c r="V387" s="2"/>
      <c r="W387" s="2"/>
      <c r="X387" s="2"/>
      <c r="Y387" s="84"/>
      <c r="AB387" s="82"/>
      <c r="AC387" s="82"/>
      <c r="AD387" s="62"/>
      <c r="AE387" s="62"/>
      <c r="AF387" s="82"/>
      <c r="AG387" s="82"/>
      <c r="AH387" s="82"/>
      <c r="AJ387" s="134"/>
      <c r="AK387" s="134"/>
      <c r="AL387" s="135"/>
      <c r="AM387" s="136"/>
    </row>
    <row r="388" spans="5:39" hidden="1" x14ac:dyDescent="0.2">
      <c r="E388" s="4"/>
      <c r="F388" s="25"/>
      <c r="G388" s="122"/>
      <c r="H388" s="82"/>
      <c r="I388" s="82"/>
      <c r="J388" s="82"/>
      <c r="K388" s="82"/>
      <c r="L388" s="82"/>
      <c r="M388" s="82"/>
      <c r="N388" s="2"/>
      <c r="O388" s="2"/>
      <c r="P388" s="3"/>
      <c r="Q388" s="3"/>
      <c r="R388" s="62"/>
      <c r="S388" s="62"/>
      <c r="T388" s="2"/>
      <c r="U388" s="2"/>
      <c r="V388" s="2"/>
      <c r="W388" s="2"/>
      <c r="X388" s="2"/>
      <c r="Y388" s="84"/>
      <c r="AB388" s="82"/>
      <c r="AC388" s="82"/>
      <c r="AD388" s="62"/>
      <c r="AE388" s="62"/>
      <c r="AF388" s="82"/>
      <c r="AG388" s="82"/>
      <c r="AH388" s="82"/>
      <c r="AJ388" s="134"/>
      <c r="AK388" s="134"/>
      <c r="AL388" s="135"/>
      <c r="AM388" s="136"/>
    </row>
    <row r="389" spans="5:39" hidden="1" x14ac:dyDescent="0.2">
      <c r="E389" s="4"/>
      <c r="F389" s="25"/>
      <c r="G389" s="122"/>
      <c r="H389" s="82"/>
      <c r="I389" s="82"/>
      <c r="J389" s="82"/>
      <c r="K389" s="82"/>
      <c r="L389" s="82"/>
      <c r="M389" s="82"/>
      <c r="N389" s="2"/>
      <c r="O389" s="2"/>
      <c r="P389" s="3"/>
      <c r="Q389" s="3"/>
      <c r="R389" s="62"/>
      <c r="S389" s="62"/>
      <c r="T389" s="2"/>
      <c r="U389" s="2"/>
      <c r="V389" s="2"/>
      <c r="W389" s="2"/>
      <c r="X389" s="2"/>
      <c r="Y389" s="84"/>
      <c r="AB389" s="82"/>
      <c r="AC389" s="82"/>
      <c r="AD389" s="62"/>
      <c r="AE389" s="62"/>
      <c r="AF389" s="82"/>
      <c r="AG389" s="82"/>
      <c r="AH389" s="82"/>
      <c r="AJ389" s="134"/>
      <c r="AK389" s="134"/>
      <c r="AL389" s="135"/>
      <c r="AM389" s="136"/>
    </row>
    <row r="390" spans="5:39" hidden="1" x14ac:dyDescent="0.2">
      <c r="E390" s="4"/>
      <c r="F390" s="25"/>
      <c r="G390" s="122"/>
      <c r="H390" s="82"/>
      <c r="I390" s="82"/>
      <c r="J390" s="82"/>
      <c r="K390" s="82"/>
      <c r="L390" s="82"/>
      <c r="M390" s="82"/>
      <c r="N390" s="2"/>
      <c r="O390" s="2"/>
      <c r="P390" s="3"/>
      <c r="Q390" s="3"/>
      <c r="R390" s="62"/>
      <c r="S390" s="62"/>
      <c r="T390" s="2"/>
      <c r="U390" s="2"/>
      <c r="V390" s="2"/>
      <c r="W390" s="2"/>
      <c r="X390" s="2"/>
      <c r="Y390" s="84"/>
      <c r="AB390" s="82"/>
      <c r="AC390" s="82"/>
      <c r="AD390" s="62"/>
      <c r="AE390" s="62"/>
      <c r="AF390" s="82"/>
      <c r="AG390" s="82"/>
      <c r="AH390" s="82"/>
      <c r="AJ390" s="134"/>
      <c r="AK390" s="134"/>
      <c r="AL390" s="135"/>
      <c r="AM390" s="136"/>
    </row>
    <row r="391" spans="5:39" hidden="1" x14ac:dyDescent="0.2">
      <c r="E391" s="4"/>
      <c r="F391" s="25"/>
      <c r="G391" s="122"/>
      <c r="H391" s="82"/>
      <c r="I391" s="82"/>
      <c r="J391" s="82"/>
      <c r="K391" s="82"/>
      <c r="L391" s="82"/>
      <c r="M391" s="82"/>
      <c r="N391" s="2"/>
      <c r="O391" s="2"/>
      <c r="P391" s="3"/>
      <c r="Q391" s="3"/>
      <c r="R391" s="62"/>
      <c r="S391" s="62"/>
      <c r="T391" s="2"/>
      <c r="U391" s="2"/>
      <c r="V391" s="2"/>
      <c r="W391" s="2"/>
      <c r="X391" s="2"/>
      <c r="Y391" s="84"/>
      <c r="AB391" s="82"/>
      <c r="AC391" s="82"/>
      <c r="AD391" s="62"/>
      <c r="AE391" s="62"/>
      <c r="AF391" s="82"/>
      <c r="AG391" s="82"/>
      <c r="AH391" s="82"/>
      <c r="AJ391" s="134"/>
      <c r="AK391" s="134"/>
      <c r="AL391" s="135"/>
      <c r="AM391" s="136"/>
    </row>
    <row r="392" spans="5:39" hidden="1" x14ac:dyDescent="0.2">
      <c r="E392" s="4"/>
      <c r="F392" s="25"/>
      <c r="G392" s="122"/>
      <c r="H392" s="82"/>
      <c r="I392" s="82"/>
      <c r="J392" s="82"/>
      <c r="K392" s="82"/>
      <c r="L392" s="82"/>
      <c r="M392" s="82"/>
      <c r="N392" s="2"/>
      <c r="O392" s="2"/>
      <c r="P392" s="3"/>
      <c r="Q392" s="3"/>
      <c r="R392" s="62"/>
      <c r="S392" s="62"/>
      <c r="T392" s="2"/>
      <c r="U392" s="2"/>
      <c r="V392" s="2"/>
      <c r="W392" s="2"/>
      <c r="X392" s="2"/>
      <c r="Y392" s="84"/>
      <c r="AB392" s="82"/>
      <c r="AC392" s="82"/>
      <c r="AD392" s="62"/>
      <c r="AE392" s="62"/>
      <c r="AF392" s="82"/>
      <c r="AG392" s="82"/>
      <c r="AH392" s="82"/>
      <c r="AJ392" s="134"/>
      <c r="AK392" s="134"/>
      <c r="AL392" s="135"/>
      <c r="AM392" s="136"/>
    </row>
    <row r="393" spans="5:39" hidden="1" x14ac:dyDescent="0.2">
      <c r="E393" s="4"/>
      <c r="F393" s="25"/>
      <c r="G393" s="122"/>
      <c r="H393" s="82"/>
      <c r="I393" s="82"/>
      <c r="J393" s="82"/>
      <c r="K393" s="82"/>
      <c r="L393" s="82"/>
      <c r="M393" s="82"/>
      <c r="N393" s="2"/>
      <c r="O393" s="2"/>
      <c r="P393" s="3"/>
      <c r="Q393" s="3"/>
      <c r="R393" s="62"/>
      <c r="S393" s="62"/>
      <c r="T393" s="2"/>
      <c r="U393" s="2"/>
      <c r="V393" s="2"/>
      <c r="W393" s="2"/>
      <c r="X393" s="2"/>
      <c r="Y393" s="84"/>
      <c r="AB393" s="82"/>
      <c r="AC393" s="82"/>
      <c r="AD393" s="62"/>
      <c r="AE393" s="62"/>
      <c r="AF393" s="82"/>
      <c r="AG393" s="82"/>
      <c r="AH393" s="82"/>
      <c r="AJ393" s="134"/>
      <c r="AK393" s="134"/>
      <c r="AL393" s="135"/>
      <c r="AM393" s="136"/>
    </row>
    <row r="394" spans="5:39" hidden="1" x14ac:dyDescent="0.2">
      <c r="E394" s="4"/>
      <c r="F394" s="25"/>
      <c r="G394" s="122"/>
      <c r="H394" s="82"/>
      <c r="I394" s="82"/>
      <c r="J394" s="82"/>
      <c r="K394" s="82"/>
      <c r="L394" s="82"/>
      <c r="M394" s="82"/>
      <c r="N394" s="2"/>
      <c r="O394" s="2"/>
      <c r="P394" s="3"/>
      <c r="Q394" s="3"/>
      <c r="R394" s="62"/>
      <c r="S394" s="62"/>
      <c r="T394" s="2"/>
      <c r="U394" s="2"/>
      <c r="V394" s="2"/>
      <c r="W394" s="2"/>
      <c r="X394" s="2"/>
      <c r="Y394" s="84"/>
      <c r="AB394" s="82"/>
      <c r="AC394" s="82"/>
      <c r="AD394" s="62"/>
      <c r="AE394" s="62"/>
      <c r="AF394" s="82"/>
      <c r="AG394" s="82"/>
      <c r="AH394" s="82"/>
      <c r="AJ394" s="134"/>
      <c r="AK394" s="134"/>
      <c r="AL394" s="135"/>
      <c r="AM394" s="136"/>
    </row>
    <row r="395" spans="5:39" hidden="1" x14ac:dyDescent="0.2">
      <c r="E395" s="4"/>
      <c r="F395" s="25"/>
      <c r="G395" s="122"/>
      <c r="H395" s="82"/>
      <c r="I395" s="82"/>
      <c r="J395" s="82"/>
      <c r="K395" s="82"/>
      <c r="L395" s="82"/>
      <c r="M395" s="82"/>
      <c r="N395" s="2"/>
      <c r="O395" s="2"/>
      <c r="P395" s="3"/>
      <c r="Q395" s="3"/>
      <c r="R395" s="62"/>
      <c r="S395" s="62"/>
      <c r="T395" s="2"/>
      <c r="U395" s="2"/>
      <c r="V395" s="2"/>
      <c r="W395" s="2"/>
      <c r="X395" s="2"/>
      <c r="Y395" s="84"/>
      <c r="AB395" s="82"/>
      <c r="AC395" s="82"/>
      <c r="AD395" s="62"/>
      <c r="AE395" s="62"/>
      <c r="AF395" s="82"/>
      <c r="AG395" s="82"/>
      <c r="AH395" s="82"/>
      <c r="AJ395" s="134"/>
      <c r="AK395" s="134"/>
      <c r="AL395" s="135"/>
      <c r="AM395" s="136"/>
    </row>
    <row r="396" spans="5:39" hidden="1" x14ac:dyDescent="0.2">
      <c r="E396" s="4"/>
      <c r="F396" s="25"/>
      <c r="G396" s="122"/>
      <c r="H396" s="82"/>
      <c r="I396" s="82"/>
      <c r="J396" s="82"/>
      <c r="K396" s="82"/>
      <c r="L396" s="82"/>
      <c r="M396" s="82"/>
      <c r="N396" s="2"/>
      <c r="O396" s="2"/>
      <c r="P396" s="3"/>
      <c r="Q396" s="3"/>
      <c r="R396" s="62"/>
      <c r="S396" s="62"/>
      <c r="T396" s="2"/>
      <c r="U396" s="2"/>
      <c r="V396" s="2"/>
      <c r="W396" s="2"/>
      <c r="X396" s="2"/>
      <c r="Y396" s="84"/>
      <c r="AB396" s="82"/>
      <c r="AC396" s="82"/>
      <c r="AD396" s="62"/>
      <c r="AE396" s="62"/>
      <c r="AF396" s="82"/>
      <c r="AG396" s="82"/>
      <c r="AH396" s="82"/>
      <c r="AJ396" s="134"/>
      <c r="AK396" s="134"/>
      <c r="AL396" s="135"/>
      <c r="AM396" s="136"/>
    </row>
    <row r="397" spans="5:39" hidden="1" x14ac:dyDescent="0.2">
      <c r="E397" s="4"/>
      <c r="F397" s="25"/>
      <c r="G397" s="122"/>
      <c r="H397" s="82"/>
      <c r="I397" s="82"/>
      <c r="J397" s="82"/>
      <c r="K397" s="82"/>
      <c r="L397" s="82"/>
      <c r="M397" s="82"/>
      <c r="N397" s="2"/>
      <c r="O397" s="2"/>
      <c r="P397" s="3"/>
      <c r="Q397" s="3"/>
      <c r="R397" s="62"/>
      <c r="S397" s="62"/>
      <c r="T397" s="2"/>
      <c r="U397" s="2"/>
      <c r="V397" s="2"/>
      <c r="W397" s="2"/>
      <c r="X397" s="2"/>
      <c r="Y397" s="84"/>
      <c r="AB397" s="82"/>
      <c r="AC397" s="82"/>
      <c r="AD397" s="62"/>
      <c r="AE397" s="62"/>
      <c r="AF397" s="82"/>
      <c r="AG397" s="82"/>
      <c r="AH397" s="82"/>
      <c r="AJ397" s="134"/>
      <c r="AK397" s="134"/>
      <c r="AL397" s="135"/>
      <c r="AM397" s="136"/>
    </row>
    <row r="398" spans="5:39" hidden="1" x14ac:dyDescent="0.2">
      <c r="E398" s="4"/>
      <c r="F398" s="25"/>
      <c r="G398" s="122"/>
      <c r="H398" s="82"/>
      <c r="I398" s="82"/>
      <c r="J398" s="82"/>
      <c r="K398" s="82"/>
      <c r="L398" s="82"/>
      <c r="M398" s="82"/>
      <c r="N398" s="2"/>
      <c r="O398" s="2"/>
      <c r="P398" s="3"/>
      <c r="Q398" s="3"/>
      <c r="R398" s="62"/>
      <c r="S398" s="62"/>
      <c r="T398" s="2"/>
      <c r="U398" s="2"/>
      <c r="V398" s="2"/>
      <c r="W398" s="2"/>
      <c r="X398" s="2"/>
      <c r="Y398" s="84"/>
      <c r="AB398" s="82"/>
      <c r="AC398" s="82"/>
      <c r="AD398" s="62"/>
      <c r="AE398" s="62"/>
      <c r="AF398" s="82"/>
      <c r="AG398" s="82"/>
      <c r="AH398" s="82"/>
      <c r="AJ398" s="134"/>
      <c r="AK398" s="134"/>
      <c r="AL398" s="135"/>
      <c r="AM398" s="136"/>
    </row>
    <row r="399" spans="5:39" hidden="1" x14ac:dyDescent="0.2">
      <c r="E399" s="4"/>
      <c r="F399" s="25"/>
      <c r="G399" s="122"/>
      <c r="H399" s="82"/>
      <c r="I399" s="82"/>
      <c r="J399" s="82"/>
      <c r="K399" s="82"/>
      <c r="L399" s="82"/>
      <c r="M399" s="82"/>
      <c r="N399" s="2"/>
      <c r="O399" s="2"/>
      <c r="P399" s="3"/>
      <c r="Q399" s="3"/>
      <c r="R399" s="62"/>
      <c r="S399" s="62"/>
      <c r="T399" s="2"/>
      <c r="U399" s="2"/>
      <c r="V399" s="2"/>
      <c r="W399" s="2"/>
      <c r="X399" s="2"/>
      <c r="Y399" s="84"/>
      <c r="AB399" s="82"/>
      <c r="AC399" s="82"/>
      <c r="AD399" s="62"/>
      <c r="AE399" s="62"/>
      <c r="AF399" s="82"/>
      <c r="AG399" s="82"/>
      <c r="AH399" s="82"/>
      <c r="AJ399" s="134"/>
      <c r="AK399" s="134"/>
      <c r="AL399" s="135"/>
      <c r="AM399" s="136"/>
    </row>
    <row r="400" spans="5:39" hidden="1" x14ac:dyDescent="0.2">
      <c r="E400" s="4"/>
      <c r="F400" s="25"/>
      <c r="G400" s="122"/>
      <c r="H400" s="82"/>
      <c r="I400" s="82"/>
      <c r="J400" s="82"/>
      <c r="K400" s="82"/>
      <c r="L400" s="82"/>
      <c r="M400" s="82"/>
      <c r="N400" s="2"/>
      <c r="O400" s="2"/>
      <c r="P400" s="3"/>
      <c r="Q400" s="3"/>
      <c r="R400" s="62"/>
      <c r="S400" s="62"/>
      <c r="T400" s="2"/>
      <c r="U400" s="2"/>
      <c r="V400" s="2"/>
      <c r="W400" s="2"/>
      <c r="X400" s="2"/>
      <c r="Y400" s="84"/>
      <c r="AB400" s="82"/>
      <c r="AC400" s="82"/>
      <c r="AD400" s="62"/>
      <c r="AE400" s="62"/>
      <c r="AF400" s="82"/>
      <c r="AG400" s="82"/>
      <c r="AH400" s="82"/>
      <c r="AJ400" s="134"/>
      <c r="AK400" s="134"/>
      <c r="AL400" s="135"/>
      <c r="AM400" s="136"/>
    </row>
    <row r="401" spans="5:39" hidden="1" x14ac:dyDescent="0.2">
      <c r="E401" s="4"/>
      <c r="F401" s="25"/>
      <c r="G401" s="122"/>
      <c r="H401" s="82"/>
      <c r="I401" s="82"/>
      <c r="J401" s="82"/>
      <c r="K401" s="82"/>
      <c r="L401" s="82"/>
      <c r="M401" s="82"/>
      <c r="N401" s="2"/>
      <c r="O401" s="2"/>
      <c r="P401" s="3"/>
      <c r="Q401" s="3"/>
      <c r="R401" s="62"/>
      <c r="S401" s="62"/>
      <c r="T401" s="2"/>
      <c r="U401" s="2"/>
      <c r="V401" s="2"/>
      <c r="W401" s="2"/>
      <c r="X401" s="2"/>
      <c r="Y401" s="84"/>
      <c r="AB401" s="82"/>
      <c r="AC401" s="82"/>
      <c r="AD401" s="62"/>
      <c r="AE401" s="62"/>
      <c r="AF401" s="82"/>
      <c r="AG401" s="82"/>
      <c r="AH401" s="82"/>
      <c r="AJ401" s="134"/>
      <c r="AK401" s="134"/>
      <c r="AL401" s="135"/>
      <c r="AM401" s="136"/>
    </row>
    <row r="402" spans="5:39" hidden="1" x14ac:dyDescent="0.2">
      <c r="E402" s="4"/>
      <c r="F402" s="25"/>
      <c r="G402" s="122"/>
      <c r="H402" s="82"/>
      <c r="I402" s="82"/>
      <c r="J402" s="82"/>
      <c r="K402" s="82"/>
      <c r="L402" s="82"/>
      <c r="M402" s="82"/>
      <c r="N402" s="2"/>
      <c r="O402" s="2"/>
      <c r="P402" s="3"/>
      <c r="Q402" s="3"/>
      <c r="R402" s="62"/>
      <c r="S402" s="62"/>
      <c r="T402" s="2"/>
      <c r="U402" s="2"/>
      <c r="V402" s="2"/>
      <c r="W402" s="2"/>
      <c r="X402" s="2"/>
      <c r="Y402" s="84"/>
      <c r="AB402" s="82"/>
      <c r="AC402" s="82"/>
      <c r="AD402" s="62"/>
      <c r="AE402" s="62"/>
      <c r="AF402" s="82"/>
      <c r="AG402" s="82"/>
      <c r="AH402" s="82"/>
      <c r="AJ402" s="134"/>
      <c r="AK402" s="134"/>
      <c r="AL402" s="135"/>
      <c r="AM402" s="136"/>
    </row>
    <row r="403" spans="5:39" hidden="1" x14ac:dyDescent="0.2">
      <c r="E403" s="4"/>
      <c r="F403" s="25"/>
      <c r="G403" s="122"/>
      <c r="H403" s="82"/>
      <c r="I403" s="82"/>
      <c r="J403" s="82"/>
      <c r="K403" s="82"/>
      <c r="L403" s="82"/>
      <c r="M403" s="82"/>
      <c r="N403" s="2"/>
      <c r="O403" s="2"/>
      <c r="P403" s="3"/>
      <c r="Q403" s="3"/>
      <c r="R403" s="62"/>
      <c r="S403" s="62"/>
      <c r="T403" s="2"/>
      <c r="U403" s="2"/>
      <c r="V403" s="2"/>
      <c r="W403" s="2"/>
      <c r="X403" s="2"/>
      <c r="Y403" s="84"/>
      <c r="AB403" s="82"/>
      <c r="AC403" s="82"/>
      <c r="AD403" s="62"/>
      <c r="AE403" s="62"/>
      <c r="AF403" s="82"/>
      <c r="AG403" s="82"/>
      <c r="AH403" s="82"/>
      <c r="AJ403" s="134"/>
      <c r="AK403" s="134"/>
      <c r="AL403" s="135"/>
      <c r="AM403" s="136"/>
    </row>
    <row r="404" spans="5:39" hidden="1" x14ac:dyDescent="0.2">
      <c r="E404" s="4"/>
      <c r="F404" s="25"/>
      <c r="G404" s="122"/>
      <c r="H404" s="82"/>
      <c r="I404" s="82"/>
      <c r="J404" s="82"/>
      <c r="K404" s="82"/>
      <c r="L404" s="82"/>
      <c r="M404" s="82"/>
      <c r="N404" s="2"/>
      <c r="O404" s="2"/>
      <c r="P404" s="3"/>
      <c r="Q404" s="3"/>
      <c r="R404" s="62"/>
      <c r="S404" s="62"/>
      <c r="T404" s="2"/>
      <c r="U404" s="2"/>
      <c r="V404" s="2"/>
      <c r="W404" s="2"/>
      <c r="X404" s="2"/>
      <c r="Y404" s="84"/>
      <c r="AB404" s="82"/>
      <c r="AC404" s="82"/>
      <c r="AD404" s="62"/>
      <c r="AE404" s="62"/>
      <c r="AF404" s="82"/>
      <c r="AG404" s="82"/>
      <c r="AH404" s="82"/>
      <c r="AJ404" s="134"/>
      <c r="AK404" s="134"/>
      <c r="AL404" s="135"/>
      <c r="AM404" s="136"/>
    </row>
    <row r="405" spans="5:39" hidden="1" x14ac:dyDescent="0.2">
      <c r="E405" s="4"/>
      <c r="F405" s="25"/>
      <c r="G405" s="122"/>
      <c r="H405" s="82"/>
      <c r="I405" s="82"/>
      <c r="J405" s="82"/>
      <c r="K405" s="82"/>
      <c r="L405" s="82"/>
      <c r="M405" s="82"/>
      <c r="N405" s="2"/>
      <c r="O405" s="2"/>
      <c r="P405" s="3"/>
      <c r="Q405" s="3"/>
      <c r="R405" s="62"/>
      <c r="S405" s="62"/>
      <c r="T405" s="2"/>
      <c r="U405" s="2"/>
      <c r="V405" s="2"/>
      <c r="W405" s="2"/>
      <c r="X405" s="2"/>
      <c r="Y405" s="84"/>
      <c r="AB405" s="82"/>
      <c r="AC405" s="82"/>
      <c r="AD405" s="62"/>
      <c r="AE405" s="62"/>
      <c r="AF405" s="82"/>
      <c r="AG405" s="82"/>
      <c r="AH405" s="82"/>
      <c r="AJ405" s="134"/>
      <c r="AK405" s="134"/>
      <c r="AL405" s="135"/>
      <c r="AM405" s="136"/>
    </row>
    <row r="406" spans="5:39" hidden="1" x14ac:dyDescent="0.2">
      <c r="E406" s="4"/>
      <c r="F406" s="25"/>
      <c r="G406" s="122"/>
      <c r="H406" s="82"/>
      <c r="I406" s="82"/>
      <c r="J406" s="82"/>
      <c r="K406" s="82"/>
      <c r="L406" s="82"/>
      <c r="M406" s="82"/>
      <c r="N406" s="2"/>
      <c r="O406" s="2"/>
      <c r="P406" s="3"/>
      <c r="Q406" s="3"/>
      <c r="R406" s="62"/>
      <c r="S406" s="62"/>
      <c r="T406" s="2"/>
      <c r="U406" s="2"/>
      <c r="V406" s="2"/>
      <c r="W406" s="2"/>
      <c r="X406" s="2"/>
      <c r="Y406" s="84"/>
      <c r="AB406" s="82"/>
      <c r="AC406" s="82"/>
      <c r="AD406" s="62"/>
      <c r="AE406" s="62"/>
      <c r="AF406" s="82"/>
      <c r="AG406" s="82"/>
      <c r="AH406" s="82"/>
      <c r="AJ406" s="134"/>
      <c r="AK406" s="134"/>
      <c r="AL406" s="135"/>
      <c r="AM406" s="136"/>
    </row>
    <row r="407" spans="5:39" hidden="1" x14ac:dyDescent="0.2">
      <c r="E407" s="4"/>
      <c r="F407" s="25"/>
      <c r="G407" s="122"/>
      <c r="H407" s="82"/>
      <c r="I407" s="82"/>
      <c r="J407" s="82"/>
      <c r="K407" s="82"/>
      <c r="L407" s="82"/>
      <c r="M407" s="82"/>
      <c r="N407" s="2"/>
      <c r="O407" s="2"/>
      <c r="P407" s="3"/>
      <c r="Q407" s="3"/>
      <c r="R407" s="62"/>
      <c r="S407" s="62"/>
      <c r="T407" s="2"/>
      <c r="U407" s="2"/>
      <c r="V407" s="2"/>
      <c r="W407" s="2"/>
      <c r="X407" s="2"/>
      <c r="Y407" s="84"/>
      <c r="AB407" s="82"/>
      <c r="AC407" s="82"/>
      <c r="AD407" s="62"/>
      <c r="AE407" s="62"/>
      <c r="AF407" s="82"/>
      <c r="AG407" s="82"/>
      <c r="AH407" s="82"/>
      <c r="AJ407" s="134"/>
      <c r="AK407" s="134"/>
      <c r="AL407" s="135"/>
      <c r="AM407" s="136"/>
    </row>
    <row r="408" spans="5:39" hidden="1" x14ac:dyDescent="0.2">
      <c r="E408" s="4"/>
      <c r="F408" s="25"/>
      <c r="G408" s="122"/>
      <c r="H408" s="82"/>
      <c r="I408" s="82"/>
      <c r="J408" s="82"/>
      <c r="K408" s="82"/>
      <c r="L408" s="82"/>
      <c r="M408" s="82"/>
      <c r="N408" s="2"/>
      <c r="O408" s="2"/>
      <c r="P408" s="3"/>
      <c r="Q408" s="3"/>
      <c r="R408" s="62"/>
      <c r="S408" s="62"/>
      <c r="T408" s="2"/>
      <c r="U408" s="2"/>
      <c r="V408" s="2"/>
      <c r="W408" s="2"/>
      <c r="X408" s="2"/>
      <c r="Y408" s="84"/>
      <c r="AB408" s="82"/>
      <c r="AC408" s="82"/>
      <c r="AD408" s="62"/>
      <c r="AE408" s="62"/>
      <c r="AF408" s="82"/>
      <c r="AG408" s="82"/>
      <c r="AH408" s="82"/>
      <c r="AJ408" s="134"/>
      <c r="AK408" s="134"/>
      <c r="AL408" s="135"/>
      <c r="AM408" s="136"/>
    </row>
    <row r="409" spans="5:39" hidden="1" x14ac:dyDescent="0.2">
      <c r="E409" s="4"/>
      <c r="F409" s="25"/>
      <c r="G409" s="122"/>
      <c r="H409" s="82"/>
      <c r="I409" s="82"/>
      <c r="J409" s="82"/>
      <c r="K409" s="82"/>
      <c r="L409" s="82"/>
      <c r="M409" s="82"/>
      <c r="N409" s="2"/>
      <c r="O409" s="2"/>
      <c r="P409" s="3"/>
      <c r="Q409" s="3"/>
      <c r="R409" s="62"/>
      <c r="S409" s="62"/>
      <c r="T409" s="2"/>
      <c r="U409" s="2"/>
      <c r="V409" s="2"/>
      <c r="W409" s="2"/>
      <c r="X409" s="2"/>
      <c r="Y409" s="84"/>
      <c r="AB409" s="82"/>
      <c r="AC409" s="82"/>
      <c r="AD409" s="62"/>
      <c r="AE409" s="62"/>
      <c r="AF409" s="82"/>
      <c r="AG409" s="82"/>
      <c r="AH409" s="82"/>
      <c r="AJ409" s="134"/>
      <c r="AK409" s="134"/>
      <c r="AL409" s="135"/>
      <c r="AM409" s="136"/>
    </row>
    <row r="410" spans="5:39" hidden="1" x14ac:dyDescent="0.2">
      <c r="E410" s="4"/>
      <c r="F410" s="25"/>
      <c r="G410" s="122"/>
      <c r="H410" s="82"/>
      <c r="I410" s="82"/>
      <c r="J410" s="82"/>
      <c r="K410" s="82"/>
      <c r="L410" s="82"/>
      <c r="M410" s="82"/>
      <c r="N410" s="2"/>
      <c r="O410" s="2"/>
      <c r="P410" s="3"/>
      <c r="Q410" s="3"/>
      <c r="R410" s="62"/>
      <c r="S410" s="62"/>
      <c r="T410" s="2"/>
      <c r="U410" s="2"/>
      <c r="V410" s="2"/>
      <c r="W410" s="2"/>
      <c r="X410" s="2"/>
      <c r="Y410" s="84"/>
      <c r="AB410" s="82"/>
      <c r="AC410" s="82"/>
      <c r="AD410" s="62"/>
      <c r="AE410" s="62"/>
      <c r="AF410" s="82"/>
      <c r="AG410" s="82"/>
      <c r="AH410" s="82"/>
      <c r="AJ410" s="134"/>
      <c r="AK410" s="134"/>
      <c r="AL410" s="135"/>
      <c r="AM410" s="136"/>
    </row>
    <row r="411" spans="5:39" hidden="1" x14ac:dyDescent="0.2">
      <c r="E411" s="4"/>
      <c r="F411" s="25"/>
      <c r="G411" s="122"/>
      <c r="H411" s="82"/>
      <c r="I411" s="82"/>
      <c r="J411" s="82"/>
      <c r="K411" s="82"/>
      <c r="L411" s="82"/>
      <c r="M411" s="82"/>
      <c r="N411" s="2"/>
      <c r="O411" s="2"/>
      <c r="P411" s="3"/>
      <c r="Q411" s="3"/>
      <c r="R411" s="62"/>
      <c r="S411" s="62"/>
      <c r="T411" s="2"/>
      <c r="U411" s="2"/>
      <c r="V411" s="2"/>
      <c r="W411" s="2"/>
      <c r="X411" s="2"/>
      <c r="Y411" s="84"/>
      <c r="AB411" s="82"/>
      <c r="AC411" s="82"/>
      <c r="AD411" s="62"/>
      <c r="AE411" s="62"/>
      <c r="AF411" s="82"/>
      <c r="AG411" s="82"/>
      <c r="AH411" s="82"/>
      <c r="AJ411" s="134"/>
      <c r="AK411" s="134"/>
      <c r="AL411" s="135"/>
      <c r="AM411" s="136"/>
    </row>
    <row r="412" spans="5:39" hidden="1" x14ac:dyDescent="0.2">
      <c r="E412" s="4"/>
      <c r="F412" s="25"/>
      <c r="G412" s="122"/>
      <c r="H412" s="82"/>
      <c r="I412" s="82"/>
      <c r="J412" s="82"/>
      <c r="K412" s="82"/>
      <c r="L412" s="82"/>
      <c r="M412" s="82"/>
      <c r="N412" s="2"/>
      <c r="O412" s="2"/>
      <c r="P412" s="3"/>
      <c r="Q412" s="3"/>
      <c r="R412" s="62"/>
      <c r="S412" s="62"/>
      <c r="T412" s="2"/>
      <c r="U412" s="2"/>
      <c r="V412" s="2"/>
      <c r="W412" s="2"/>
      <c r="X412" s="2"/>
      <c r="Y412" s="84"/>
      <c r="AB412" s="82"/>
      <c r="AC412" s="82"/>
      <c r="AD412" s="62"/>
      <c r="AE412" s="62"/>
      <c r="AF412" s="82"/>
      <c r="AG412" s="82"/>
      <c r="AH412" s="82"/>
      <c r="AJ412" s="134"/>
      <c r="AK412" s="134"/>
      <c r="AL412" s="135"/>
      <c r="AM412" s="136"/>
    </row>
    <row r="413" spans="5:39" hidden="1" x14ac:dyDescent="0.2">
      <c r="E413" s="4"/>
      <c r="F413" s="25"/>
      <c r="G413" s="122"/>
      <c r="H413" s="82"/>
      <c r="I413" s="82"/>
      <c r="J413" s="82"/>
      <c r="K413" s="82"/>
      <c r="L413" s="82"/>
      <c r="M413" s="82"/>
      <c r="N413" s="2"/>
      <c r="O413" s="2"/>
      <c r="P413" s="3"/>
      <c r="Q413" s="3"/>
      <c r="R413" s="62"/>
      <c r="S413" s="62"/>
      <c r="T413" s="2"/>
      <c r="U413" s="2"/>
      <c r="V413" s="2"/>
      <c r="W413" s="2"/>
      <c r="X413" s="2"/>
      <c r="Y413" s="84"/>
      <c r="AB413" s="82"/>
      <c r="AC413" s="82"/>
      <c r="AD413" s="62"/>
      <c r="AE413" s="62"/>
      <c r="AF413" s="82"/>
      <c r="AG413" s="82"/>
      <c r="AH413" s="82"/>
      <c r="AJ413" s="134"/>
      <c r="AK413" s="134"/>
      <c r="AL413" s="135"/>
      <c r="AM413" s="136"/>
    </row>
    <row r="414" spans="5:39" hidden="1" x14ac:dyDescent="0.2">
      <c r="E414" s="4"/>
      <c r="F414" s="25"/>
      <c r="G414" s="122"/>
      <c r="H414" s="82"/>
      <c r="I414" s="82"/>
      <c r="J414" s="82"/>
      <c r="K414" s="82"/>
      <c r="L414" s="82"/>
      <c r="M414" s="82"/>
      <c r="N414" s="2"/>
      <c r="O414" s="2"/>
      <c r="P414" s="3"/>
      <c r="Q414" s="3"/>
      <c r="R414" s="62"/>
      <c r="S414" s="62"/>
      <c r="T414" s="2"/>
      <c r="U414" s="2"/>
      <c r="V414" s="2"/>
      <c r="W414" s="2"/>
      <c r="X414" s="2"/>
      <c r="Y414" s="84"/>
      <c r="AB414" s="82"/>
      <c r="AC414" s="82"/>
      <c r="AD414" s="62"/>
      <c r="AE414" s="62"/>
      <c r="AF414" s="82"/>
      <c r="AG414" s="82"/>
      <c r="AH414" s="82"/>
      <c r="AJ414" s="134"/>
      <c r="AK414" s="134"/>
      <c r="AL414" s="135"/>
      <c r="AM414" s="136"/>
    </row>
    <row r="415" spans="5:39" hidden="1" x14ac:dyDescent="0.2">
      <c r="E415" s="4"/>
      <c r="F415" s="25"/>
      <c r="G415" s="122"/>
      <c r="H415" s="82"/>
      <c r="I415" s="82"/>
      <c r="J415" s="82"/>
      <c r="K415" s="82"/>
      <c r="L415" s="82"/>
      <c r="M415" s="82"/>
      <c r="N415" s="2"/>
      <c r="O415" s="2"/>
      <c r="P415" s="3"/>
      <c r="Q415" s="3"/>
      <c r="R415" s="62"/>
      <c r="S415" s="62"/>
      <c r="T415" s="2"/>
      <c r="U415" s="2"/>
      <c r="V415" s="2"/>
      <c r="W415" s="2"/>
      <c r="X415" s="2"/>
      <c r="Y415" s="84"/>
      <c r="AB415" s="82"/>
      <c r="AC415" s="82"/>
      <c r="AD415" s="62"/>
      <c r="AE415" s="62"/>
      <c r="AF415" s="82"/>
      <c r="AG415" s="82"/>
      <c r="AH415" s="82"/>
      <c r="AJ415" s="134"/>
      <c r="AK415" s="134"/>
      <c r="AL415" s="135"/>
      <c r="AM415" s="136"/>
    </row>
    <row r="416" spans="5:39" hidden="1" x14ac:dyDescent="0.2">
      <c r="E416" s="4"/>
      <c r="F416" s="25"/>
      <c r="G416" s="122"/>
      <c r="H416" s="82"/>
      <c r="I416" s="82"/>
      <c r="J416" s="82"/>
      <c r="K416" s="82"/>
      <c r="L416" s="82"/>
      <c r="M416" s="82"/>
      <c r="N416" s="2"/>
      <c r="O416" s="2"/>
      <c r="P416" s="3"/>
      <c r="Q416" s="3"/>
      <c r="R416" s="62"/>
      <c r="S416" s="62"/>
      <c r="T416" s="2"/>
      <c r="U416" s="2"/>
      <c r="V416" s="2"/>
      <c r="W416" s="2"/>
      <c r="X416" s="2"/>
      <c r="Y416" s="84"/>
      <c r="AB416" s="82"/>
      <c r="AC416" s="82"/>
      <c r="AD416" s="62"/>
      <c r="AE416" s="62"/>
      <c r="AF416" s="82"/>
      <c r="AG416" s="82"/>
      <c r="AH416" s="82"/>
      <c r="AJ416" s="134"/>
      <c r="AK416" s="134"/>
      <c r="AL416" s="135"/>
      <c r="AM416" s="136"/>
    </row>
    <row r="417" spans="5:39" hidden="1" x14ac:dyDescent="0.2">
      <c r="E417" s="4"/>
      <c r="F417" s="25"/>
      <c r="G417" s="122"/>
      <c r="H417" s="82"/>
      <c r="I417" s="82"/>
      <c r="J417" s="82"/>
      <c r="K417" s="82"/>
      <c r="L417" s="82"/>
      <c r="M417" s="82"/>
      <c r="N417" s="2"/>
      <c r="O417" s="2"/>
      <c r="P417" s="3"/>
      <c r="Q417" s="3"/>
      <c r="R417" s="62"/>
      <c r="S417" s="62"/>
      <c r="T417" s="2"/>
      <c r="U417" s="2"/>
      <c r="V417" s="2"/>
      <c r="W417" s="2"/>
      <c r="X417" s="2"/>
      <c r="Y417" s="84"/>
      <c r="AB417" s="82"/>
      <c r="AC417" s="82"/>
      <c r="AD417" s="62"/>
      <c r="AE417" s="62"/>
      <c r="AF417" s="82"/>
      <c r="AG417" s="82"/>
      <c r="AH417" s="82"/>
      <c r="AJ417" s="134"/>
      <c r="AK417" s="134"/>
      <c r="AL417" s="135"/>
      <c r="AM417" s="136"/>
    </row>
    <row r="418" spans="5:39" hidden="1" x14ac:dyDescent="0.2">
      <c r="E418" s="4"/>
      <c r="F418" s="25"/>
      <c r="G418" s="122"/>
      <c r="H418" s="82"/>
      <c r="I418" s="82"/>
      <c r="J418" s="82"/>
      <c r="K418" s="82"/>
      <c r="L418" s="82"/>
      <c r="M418" s="82"/>
      <c r="N418" s="2"/>
      <c r="O418" s="2"/>
      <c r="P418" s="3"/>
      <c r="Q418" s="3"/>
      <c r="R418" s="62"/>
      <c r="S418" s="62"/>
      <c r="T418" s="2"/>
      <c r="U418" s="2"/>
      <c r="V418" s="2"/>
      <c r="W418" s="2"/>
      <c r="X418" s="2"/>
      <c r="Y418" s="84"/>
      <c r="AB418" s="82"/>
      <c r="AC418" s="82"/>
      <c r="AD418" s="62"/>
      <c r="AE418" s="62"/>
      <c r="AF418" s="82"/>
      <c r="AG418" s="82"/>
      <c r="AH418" s="82"/>
      <c r="AJ418" s="134"/>
      <c r="AK418" s="134"/>
      <c r="AL418" s="135"/>
      <c r="AM418" s="136"/>
    </row>
    <row r="419" spans="5:39" hidden="1" x14ac:dyDescent="0.2">
      <c r="E419" s="4"/>
      <c r="F419" s="25"/>
      <c r="G419" s="122"/>
      <c r="H419" s="82"/>
      <c r="I419" s="82"/>
      <c r="J419" s="82"/>
      <c r="K419" s="82"/>
      <c r="L419" s="82"/>
      <c r="M419" s="82"/>
      <c r="N419" s="2"/>
      <c r="O419" s="2"/>
      <c r="P419" s="3"/>
      <c r="Q419" s="3"/>
      <c r="R419" s="62"/>
      <c r="S419" s="62"/>
      <c r="T419" s="2"/>
      <c r="U419" s="2"/>
      <c r="V419" s="2"/>
      <c r="W419" s="2"/>
      <c r="X419" s="2"/>
      <c r="Y419" s="84"/>
      <c r="AB419" s="82"/>
      <c r="AC419" s="82"/>
      <c r="AD419" s="62"/>
      <c r="AE419" s="62"/>
      <c r="AF419" s="82"/>
      <c r="AG419" s="82"/>
      <c r="AH419" s="82"/>
      <c r="AJ419" s="134"/>
      <c r="AK419" s="134"/>
      <c r="AL419" s="135"/>
      <c r="AM419" s="136"/>
    </row>
    <row r="420" spans="5:39" hidden="1" x14ac:dyDescent="0.2">
      <c r="E420" s="4"/>
      <c r="F420" s="25"/>
      <c r="G420" s="122"/>
      <c r="H420" s="82"/>
      <c r="I420" s="82"/>
      <c r="J420" s="82"/>
      <c r="K420" s="82"/>
      <c r="L420" s="82"/>
      <c r="M420" s="82"/>
      <c r="N420" s="2"/>
      <c r="O420" s="2"/>
      <c r="P420" s="3"/>
      <c r="Q420" s="3"/>
      <c r="R420" s="62"/>
      <c r="S420" s="62"/>
      <c r="T420" s="2"/>
      <c r="U420" s="2"/>
      <c r="V420" s="2"/>
      <c r="W420" s="2"/>
      <c r="Y420" s="84"/>
      <c r="AB420" s="82"/>
      <c r="AC420" s="82"/>
      <c r="AD420" s="62"/>
      <c r="AE420" s="62"/>
      <c r="AF420" s="82"/>
      <c r="AG420" s="82"/>
      <c r="AH420" s="82"/>
      <c r="AJ420" s="134"/>
      <c r="AK420" s="134"/>
      <c r="AL420" s="135"/>
      <c r="AM420" s="136"/>
    </row>
    <row r="421" spans="5:39" hidden="1" x14ac:dyDescent="0.2">
      <c r="E421" s="4"/>
      <c r="F421" s="25"/>
      <c r="G421" s="122"/>
      <c r="H421" s="82"/>
      <c r="I421" s="82"/>
      <c r="J421" s="82"/>
      <c r="K421" s="82"/>
      <c r="L421" s="82"/>
      <c r="M421" s="82"/>
      <c r="N421" s="2"/>
      <c r="O421" s="2"/>
      <c r="P421" s="3"/>
      <c r="Q421" s="3"/>
      <c r="R421" s="62"/>
      <c r="S421" s="62"/>
      <c r="T421" s="2"/>
      <c r="U421" s="2"/>
      <c r="V421" s="2"/>
      <c r="W421" s="2"/>
      <c r="Y421" s="84"/>
      <c r="AB421" s="82"/>
      <c r="AC421" s="82"/>
      <c r="AD421" s="62"/>
      <c r="AE421" s="62"/>
      <c r="AF421" s="82"/>
      <c r="AG421" s="82"/>
      <c r="AH421" s="82"/>
      <c r="AJ421" s="134"/>
      <c r="AK421" s="134"/>
      <c r="AL421" s="135"/>
      <c r="AM421" s="136"/>
    </row>
    <row r="422" spans="5:39" hidden="1" x14ac:dyDescent="0.2">
      <c r="E422" s="4"/>
      <c r="F422" s="25"/>
      <c r="G422" s="122"/>
      <c r="H422" s="82"/>
      <c r="I422" s="82"/>
      <c r="J422" s="82"/>
      <c r="K422" s="82"/>
      <c r="L422" s="82"/>
      <c r="M422" s="82"/>
      <c r="N422" s="2"/>
      <c r="O422" s="2"/>
      <c r="P422" s="3"/>
      <c r="Q422" s="3"/>
      <c r="R422" s="62"/>
      <c r="S422" s="62"/>
      <c r="T422" s="2"/>
      <c r="U422" s="2"/>
      <c r="V422" s="2"/>
      <c r="W422" s="2"/>
      <c r="Y422" s="84"/>
      <c r="AB422" s="82"/>
      <c r="AC422" s="82"/>
      <c r="AD422" s="62"/>
      <c r="AE422" s="62"/>
      <c r="AF422" s="82"/>
      <c r="AG422" s="82"/>
      <c r="AH422" s="82"/>
      <c r="AJ422" s="134"/>
      <c r="AK422" s="134"/>
      <c r="AL422" s="135"/>
      <c r="AM422" s="136"/>
    </row>
    <row r="423" spans="5:39" hidden="1" x14ac:dyDescent="0.2">
      <c r="E423" s="4"/>
      <c r="F423" s="25"/>
      <c r="G423" s="122"/>
      <c r="H423" s="82"/>
      <c r="I423" s="82"/>
      <c r="J423" s="82"/>
      <c r="K423" s="82"/>
      <c r="L423" s="82"/>
      <c r="M423" s="82"/>
      <c r="N423" s="2"/>
      <c r="O423" s="2"/>
      <c r="P423" s="3"/>
      <c r="Q423" s="3"/>
      <c r="R423" s="62"/>
      <c r="S423" s="62"/>
      <c r="T423" s="2"/>
      <c r="U423" s="2"/>
      <c r="V423" s="2"/>
      <c r="W423" s="2"/>
      <c r="Y423" s="84"/>
      <c r="AB423" s="82"/>
      <c r="AC423" s="82"/>
      <c r="AD423" s="62"/>
      <c r="AE423" s="62"/>
      <c r="AF423" s="82"/>
      <c r="AG423" s="82"/>
      <c r="AH423" s="82"/>
      <c r="AJ423" s="134"/>
      <c r="AK423" s="134"/>
      <c r="AL423" s="135"/>
      <c r="AM423" s="136"/>
    </row>
    <row r="424" spans="5:39" hidden="1" x14ac:dyDescent="0.2">
      <c r="E424" s="4"/>
      <c r="F424" s="25"/>
      <c r="G424" s="122"/>
      <c r="H424" s="82"/>
      <c r="I424" s="82"/>
      <c r="J424" s="82"/>
      <c r="K424" s="82"/>
      <c r="L424" s="82"/>
      <c r="M424" s="82"/>
      <c r="N424" s="2"/>
      <c r="O424" s="2"/>
      <c r="P424" s="3"/>
      <c r="Q424" s="3"/>
      <c r="R424" s="62"/>
      <c r="S424" s="62"/>
      <c r="T424" s="2"/>
      <c r="U424" s="2"/>
      <c r="V424" s="2"/>
      <c r="W424" s="2"/>
      <c r="Y424" s="84"/>
      <c r="AB424" s="82"/>
      <c r="AC424" s="82"/>
      <c r="AD424" s="62"/>
      <c r="AE424" s="62"/>
      <c r="AF424" s="82"/>
      <c r="AG424" s="82"/>
      <c r="AH424" s="82"/>
      <c r="AJ424" s="134"/>
      <c r="AK424" s="134"/>
      <c r="AL424" s="135"/>
      <c r="AM424" s="136"/>
    </row>
    <row r="425" spans="5:39" hidden="1" x14ac:dyDescent="0.2">
      <c r="E425" s="4"/>
      <c r="F425" s="25"/>
      <c r="G425" s="122"/>
      <c r="H425" s="82"/>
      <c r="I425" s="82"/>
      <c r="J425" s="82"/>
      <c r="K425" s="82"/>
      <c r="L425" s="82"/>
      <c r="M425" s="82"/>
      <c r="N425" s="2"/>
      <c r="O425" s="2"/>
      <c r="P425" s="3"/>
      <c r="Q425" s="3"/>
      <c r="R425" s="62"/>
      <c r="S425" s="62"/>
      <c r="T425" s="2"/>
      <c r="U425" s="2"/>
      <c r="V425" s="2"/>
      <c r="Y425" s="84"/>
      <c r="AB425" s="82"/>
      <c r="AC425" s="82"/>
      <c r="AD425" s="62"/>
      <c r="AE425" s="62"/>
      <c r="AF425" s="82"/>
      <c r="AG425" s="82"/>
      <c r="AH425" s="82"/>
      <c r="AJ425" s="134"/>
      <c r="AK425" s="134"/>
      <c r="AL425" s="135"/>
      <c r="AM425" s="136"/>
    </row>
    <row r="426" spans="5:39" hidden="1" x14ac:dyDescent="0.2">
      <c r="E426" s="4"/>
      <c r="F426" s="25"/>
      <c r="G426" s="122"/>
      <c r="H426" s="82"/>
      <c r="I426" s="82"/>
      <c r="J426" s="82"/>
      <c r="K426" s="82"/>
      <c r="L426" s="82"/>
      <c r="M426" s="82"/>
      <c r="N426" s="2"/>
      <c r="O426" s="2"/>
      <c r="P426" s="3"/>
      <c r="Q426" s="3"/>
      <c r="R426" s="62"/>
      <c r="S426" s="62"/>
      <c r="T426" s="2"/>
      <c r="U426" s="2"/>
      <c r="V426" s="2"/>
      <c r="Y426" s="84"/>
      <c r="AB426" s="82"/>
      <c r="AC426" s="82"/>
      <c r="AD426" s="62"/>
      <c r="AE426" s="62"/>
      <c r="AF426" s="82"/>
      <c r="AG426" s="82"/>
      <c r="AH426" s="82"/>
      <c r="AJ426" s="134"/>
      <c r="AK426" s="134"/>
      <c r="AL426" s="135"/>
      <c r="AM426" s="136"/>
    </row>
    <row r="427" spans="5:39" hidden="1" x14ac:dyDescent="0.2">
      <c r="E427" s="4"/>
      <c r="F427" s="25"/>
      <c r="G427" s="122"/>
      <c r="H427" s="82"/>
      <c r="I427" s="82"/>
      <c r="J427" s="82"/>
      <c r="K427" s="82"/>
      <c r="L427" s="82"/>
      <c r="M427" s="82"/>
      <c r="N427" s="2"/>
      <c r="O427" s="2"/>
      <c r="P427" s="3"/>
      <c r="Q427" s="3"/>
      <c r="R427" s="62"/>
      <c r="S427" s="62"/>
      <c r="T427" s="2"/>
      <c r="U427" s="2"/>
      <c r="V427" s="2"/>
      <c r="Y427" s="84"/>
      <c r="AB427" s="82"/>
      <c r="AC427" s="82"/>
      <c r="AD427" s="62"/>
      <c r="AE427" s="62"/>
      <c r="AF427" s="82"/>
      <c r="AG427" s="82"/>
      <c r="AH427" s="82"/>
      <c r="AJ427" s="134"/>
      <c r="AK427" s="134"/>
      <c r="AL427" s="135"/>
      <c r="AM427" s="136"/>
    </row>
    <row r="428" spans="5:39" hidden="1" x14ac:dyDescent="0.2">
      <c r="E428" s="4"/>
      <c r="F428" s="25"/>
      <c r="G428" s="122"/>
      <c r="H428" s="82"/>
      <c r="I428" s="82"/>
      <c r="J428" s="82"/>
      <c r="K428" s="82"/>
      <c r="L428" s="82"/>
      <c r="M428" s="82"/>
      <c r="N428" s="2"/>
      <c r="O428" s="2"/>
      <c r="P428" s="3"/>
      <c r="Q428" s="3"/>
      <c r="R428" s="62"/>
      <c r="S428" s="62"/>
      <c r="T428" s="2"/>
      <c r="U428" s="2"/>
      <c r="V428" s="2"/>
      <c r="Y428" s="84"/>
      <c r="AB428" s="82"/>
      <c r="AC428" s="82"/>
      <c r="AD428" s="62"/>
      <c r="AE428" s="62"/>
      <c r="AF428" s="82"/>
      <c r="AG428" s="82"/>
      <c r="AH428" s="82"/>
      <c r="AJ428" s="134"/>
      <c r="AK428" s="134"/>
      <c r="AL428" s="135"/>
      <c r="AM428" s="136"/>
    </row>
    <row r="429" spans="5:39" hidden="1" x14ac:dyDescent="0.2">
      <c r="E429" s="4"/>
      <c r="F429" s="25"/>
      <c r="G429" s="122"/>
      <c r="H429" s="82"/>
      <c r="I429" s="82"/>
      <c r="J429" s="82"/>
      <c r="K429" s="82"/>
      <c r="L429" s="82"/>
      <c r="M429" s="82"/>
      <c r="N429" s="2"/>
      <c r="O429" s="2"/>
      <c r="P429" s="3"/>
      <c r="Q429" s="3"/>
      <c r="R429" s="62"/>
      <c r="S429" s="62"/>
      <c r="T429" s="2"/>
      <c r="U429" s="2"/>
      <c r="V429" s="2"/>
      <c r="Y429" s="84"/>
      <c r="AB429" s="82"/>
      <c r="AC429" s="82"/>
      <c r="AD429" s="62"/>
      <c r="AE429" s="62"/>
      <c r="AF429" s="82"/>
      <c r="AG429" s="82"/>
      <c r="AH429" s="82"/>
      <c r="AJ429" s="134"/>
      <c r="AK429" s="134"/>
      <c r="AL429" s="135"/>
      <c r="AM429" s="136"/>
    </row>
    <row r="430" spans="5:39" hidden="1" x14ac:dyDescent="0.2">
      <c r="E430" s="4"/>
      <c r="F430" s="25"/>
      <c r="G430" s="122"/>
      <c r="H430" s="82"/>
      <c r="I430" s="82"/>
      <c r="J430" s="82"/>
      <c r="K430" s="82"/>
      <c r="L430" s="82"/>
      <c r="M430" s="82"/>
      <c r="N430" s="2"/>
      <c r="O430" s="2"/>
      <c r="P430" s="3"/>
      <c r="Q430" s="3"/>
      <c r="R430" s="62"/>
      <c r="S430" s="62"/>
      <c r="T430" s="2"/>
      <c r="U430" s="2"/>
      <c r="V430" s="2"/>
      <c r="Y430" s="84"/>
      <c r="AB430" s="82"/>
      <c r="AC430" s="82"/>
      <c r="AD430" s="62"/>
      <c r="AE430" s="62"/>
      <c r="AF430" s="82"/>
      <c r="AG430" s="82"/>
      <c r="AH430" s="82"/>
      <c r="AJ430" s="134"/>
      <c r="AK430" s="134"/>
      <c r="AL430" s="135"/>
      <c r="AM430" s="136"/>
    </row>
    <row r="431" spans="5:39" hidden="1" x14ac:dyDescent="0.2">
      <c r="E431" s="4"/>
      <c r="F431" s="25"/>
      <c r="G431" s="122"/>
      <c r="H431" s="82"/>
      <c r="I431" s="82"/>
      <c r="J431" s="82"/>
      <c r="K431" s="82"/>
      <c r="L431" s="82"/>
      <c r="M431" s="82"/>
      <c r="N431" s="2"/>
      <c r="O431" s="2"/>
      <c r="P431" s="3"/>
      <c r="Q431" s="3"/>
      <c r="R431" s="62"/>
      <c r="S431" s="62"/>
      <c r="T431" s="2"/>
      <c r="U431" s="2"/>
      <c r="V431" s="2"/>
      <c r="Y431" s="84"/>
      <c r="AB431" s="82"/>
      <c r="AC431" s="82"/>
      <c r="AD431" s="62"/>
      <c r="AE431" s="62"/>
      <c r="AF431" s="82"/>
      <c r="AG431" s="82"/>
      <c r="AH431" s="82"/>
      <c r="AJ431" s="134"/>
      <c r="AK431" s="134"/>
      <c r="AL431" s="135"/>
      <c r="AM431" s="136"/>
    </row>
    <row r="432" spans="5:39" hidden="1" x14ac:dyDescent="0.2">
      <c r="E432" s="4"/>
      <c r="F432" s="25"/>
      <c r="G432" s="122"/>
      <c r="H432" s="82"/>
      <c r="I432" s="82"/>
      <c r="J432" s="82"/>
      <c r="K432" s="82"/>
      <c r="L432" s="82"/>
      <c r="M432" s="82"/>
      <c r="R432" s="62"/>
      <c r="S432" s="62"/>
      <c r="Y432" s="84"/>
      <c r="AB432" s="82"/>
      <c r="AC432" s="82"/>
      <c r="AD432" s="62"/>
      <c r="AE432" s="62"/>
      <c r="AF432" s="82"/>
      <c r="AG432" s="82"/>
      <c r="AH432" s="82"/>
      <c r="AJ432" s="134"/>
      <c r="AK432" s="134"/>
      <c r="AL432" s="135"/>
      <c r="AM432" s="136"/>
    </row>
    <row r="433" spans="5:39" hidden="1" x14ac:dyDescent="0.2">
      <c r="E433" s="4"/>
      <c r="F433" s="25"/>
      <c r="G433" s="122"/>
      <c r="H433" s="82"/>
      <c r="I433" s="82"/>
      <c r="J433" s="82"/>
      <c r="K433" s="82"/>
      <c r="L433" s="82"/>
      <c r="M433" s="82"/>
      <c r="R433" s="62"/>
      <c r="S433" s="62"/>
      <c r="Y433" s="84"/>
      <c r="AB433" s="82"/>
      <c r="AC433" s="82"/>
      <c r="AD433" s="62"/>
      <c r="AE433" s="62"/>
      <c r="AF433" s="82"/>
      <c r="AG433" s="82"/>
      <c r="AH433" s="82"/>
      <c r="AJ433" s="134"/>
      <c r="AK433" s="134"/>
      <c r="AL433" s="135"/>
      <c r="AM433" s="136"/>
    </row>
    <row r="434" spans="5:39" x14ac:dyDescent="0.2">
      <c r="E434" s="4"/>
      <c r="F434" s="25"/>
      <c r="G434" s="122"/>
      <c r="H434" s="82"/>
      <c r="I434" s="82"/>
      <c r="J434" s="82"/>
      <c r="K434" s="82"/>
      <c r="L434" s="82"/>
      <c r="M434" s="82"/>
      <c r="R434" s="62"/>
      <c r="S434" s="62"/>
      <c r="Y434" s="84"/>
      <c r="AB434" s="82"/>
      <c r="AC434" s="82"/>
      <c r="AD434" s="62"/>
      <c r="AE434" s="62"/>
      <c r="AF434" s="82"/>
      <c r="AG434" s="82"/>
      <c r="AH434" s="82"/>
      <c r="AJ434" s="134"/>
      <c r="AK434" s="134"/>
      <c r="AL434" s="135"/>
      <c r="AM434" s="136"/>
    </row>
    <row r="435" spans="5:39" x14ac:dyDescent="0.2">
      <c r="E435" s="4"/>
      <c r="F435" s="25"/>
      <c r="G435" s="122"/>
      <c r="H435" s="82"/>
      <c r="I435" s="82"/>
      <c r="J435" s="82"/>
      <c r="K435" s="82"/>
      <c r="L435" s="82"/>
      <c r="M435" s="82"/>
      <c r="R435" s="62"/>
      <c r="S435" s="62"/>
      <c r="Y435" s="84"/>
      <c r="AB435" s="82"/>
      <c r="AC435" s="82"/>
      <c r="AD435" s="62"/>
      <c r="AE435" s="62"/>
      <c r="AF435" s="82"/>
      <c r="AG435" s="82"/>
      <c r="AH435" s="82"/>
      <c r="AJ435" s="134"/>
      <c r="AK435" s="134"/>
      <c r="AL435" s="135"/>
      <c r="AM435" s="136"/>
    </row>
    <row r="436" spans="5:39" x14ac:dyDescent="0.2">
      <c r="E436" s="4"/>
      <c r="F436" s="25"/>
      <c r="G436" s="122"/>
      <c r="H436" s="82"/>
      <c r="I436" s="82"/>
      <c r="J436" s="82"/>
      <c r="K436" s="82"/>
      <c r="L436" s="82"/>
      <c r="M436" s="82"/>
      <c r="R436" s="62"/>
      <c r="S436" s="62"/>
      <c r="Y436" s="84"/>
      <c r="AB436" s="82"/>
      <c r="AC436" s="82"/>
      <c r="AD436" s="62"/>
      <c r="AE436" s="62"/>
      <c r="AF436" s="82"/>
      <c r="AG436" s="82"/>
      <c r="AH436" s="82"/>
      <c r="AJ436" s="134"/>
      <c r="AK436" s="134"/>
      <c r="AL436" s="135"/>
      <c r="AM436" s="136"/>
    </row>
    <row r="437" spans="5:39" x14ac:dyDescent="0.2">
      <c r="E437" s="4"/>
      <c r="F437" s="25"/>
      <c r="G437" s="122"/>
      <c r="H437" s="82"/>
      <c r="I437" s="82"/>
      <c r="J437" s="82"/>
      <c r="K437" s="82"/>
      <c r="L437" s="82"/>
      <c r="M437" s="82"/>
      <c r="R437" s="62"/>
      <c r="S437" s="62"/>
      <c r="Y437" s="84"/>
      <c r="AB437" s="82"/>
      <c r="AC437" s="82"/>
      <c r="AD437" s="62"/>
      <c r="AE437" s="62"/>
      <c r="AF437" s="82"/>
      <c r="AG437" s="82"/>
      <c r="AH437" s="82"/>
      <c r="AJ437" s="134"/>
      <c r="AK437" s="134"/>
      <c r="AL437" s="135"/>
      <c r="AM437" s="136"/>
    </row>
    <row r="438" spans="5:39" x14ac:dyDescent="0.2">
      <c r="E438" s="4"/>
      <c r="F438" s="25"/>
      <c r="G438" s="122"/>
      <c r="H438" s="82"/>
      <c r="I438" s="82"/>
      <c r="J438" s="82"/>
      <c r="K438" s="82"/>
      <c r="L438" s="82"/>
      <c r="M438" s="82"/>
      <c r="R438" s="62"/>
      <c r="S438" s="62"/>
      <c r="Y438" s="84"/>
      <c r="AB438" s="82"/>
      <c r="AC438" s="82"/>
      <c r="AD438" s="62"/>
      <c r="AE438" s="62"/>
      <c r="AF438" s="82"/>
      <c r="AG438" s="82"/>
      <c r="AH438" s="82"/>
      <c r="AJ438" s="134"/>
      <c r="AK438" s="134"/>
      <c r="AL438" s="135"/>
      <c r="AM438" s="136"/>
    </row>
    <row r="439" spans="5:39" x14ac:dyDescent="0.2">
      <c r="E439" s="4"/>
      <c r="F439" s="25"/>
      <c r="G439" s="122"/>
      <c r="H439" s="82"/>
      <c r="I439" s="82"/>
      <c r="J439" s="82"/>
      <c r="K439" s="82"/>
      <c r="L439" s="82"/>
      <c r="M439" s="82"/>
      <c r="R439" s="62"/>
      <c r="S439" s="62"/>
      <c r="Y439" s="84"/>
      <c r="AB439" s="82"/>
      <c r="AC439" s="82"/>
      <c r="AD439" s="62"/>
      <c r="AE439" s="62"/>
      <c r="AF439" s="82"/>
      <c r="AG439" s="82"/>
      <c r="AH439" s="82"/>
      <c r="AJ439" s="134"/>
      <c r="AK439" s="134"/>
      <c r="AL439" s="135"/>
      <c r="AM439" s="136"/>
    </row>
    <row r="440" spans="5:39" x14ac:dyDescent="0.2">
      <c r="E440" s="4"/>
      <c r="F440" s="25"/>
      <c r="G440" s="122"/>
      <c r="H440" s="82"/>
      <c r="I440" s="82"/>
      <c r="J440" s="82"/>
      <c r="K440" s="82"/>
      <c r="L440" s="82"/>
      <c r="M440" s="82"/>
      <c r="R440" s="62"/>
      <c r="S440" s="62"/>
      <c r="Y440" s="84"/>
      <c r="AB440" s="82"/>
      <c r="AC440" s="82"/>
      <c r="AD440" s="62"/>
      <c r="AE440" s="62"/>
      <c r="AF440" s="82"/>
      <c r="AG440" s="82"/>
      <c r="AH440" s="82"/>
      <c r="AJ440" s="134"/>
      <c r="AK440" s="134"/>
      <c r="AL440" s="135"/>
      <c r="AM440" s="136"/>
    </row>
    <row r="441" spans="5:39" x14ac:dyDescent="0.2">
      <c r="E441" s="4"/>
      <c r="F441" s="25"/>
      <c r="G441" s="122"/>
      <c r="H441" s="82"/>
      <c r="I441" s="82"/>
      <c r="J441" s="82"/>
      <c r="K441" s="82"/>
      <c r="L441" s="82"/>
      <c r="M441" s="82"/>
      <c r="R441" s="62"/>
      <c r="S441" s="62"/>
      <c r="Y441" s="84"/>
      <c r="AB441" s="82"/>
      <c r="AC441" s="82"/>
      <c r="AD441" s="62"/>
      <c r="AE441" s="62"/>
      <c r="AF441" s="82"/>
      <c r="AG441" s="82"/>
      <c r="AH441" s="82"/>
      <c r="AK441" s="2"/>
      <c r="AL441" s="90"/>
      <c r="AM441" s="91"/>
    </row>
    <row r="442" spans="5:39" x14ac:dyDescent="0.2">
      <c r="E442" s="4"/>
      <c r="F442" s="25"/>
      <c r="G442" s="122"/>
      <c r="H442" s="82"/>
      <c r="I442" s="82"/>
      <c r="J442" s="82"/>
      <c r="K442" s="82"/>
      <c r="L442" s="82"/>
      <c r="M442" s="82"/>
      <c r="R442" s="62"/>
      <c r="S442" s="62"/>
      <c r="Y442" s="84"/>
      <c r="AB442" s="82"/>
      <c r="AC442" s="82"/>
      <c r="AD442" s="62"/>
      <c r="AE442" s="62"/>
      <c r="AF442" s="82"/>
      <c r="AG442" s="82"/>
      <c r="AH442" s="82"/>
      <c r="AK442" s="2"/>
      <c r="AL442" s="90"/>
      <c r="AM442" s="91"/>
    </row>
    <row r="443" spans="5:39" x14ac:dyDescent="0.2">
      <c r="E443" s="4"/>
      <c r="F443" s="25"/>
      <c r="G443" s="122"/>
      <c r="H443" s="82"/>
      <c r="I443" s="82"/>
      <c r="J443" s="82"/>
      <c r="K443" s="82"/>
      <c r="L443" s="82"/>
      <c r="M443" s="82"/>
      <c r="R443" s="62"/>
      <c r="S443" s="62"/>
      <c r="Y443" s="84"/>
      <c r="AB443" s="82"/>
      <c r="AC443" s="82"/>
      <c r="AD443" s="62"/>
      <c r="AE443" s="62"/>
      <c r="AF443" s="82"/>
      <c r="AG443" s="82"/>
      <c r="AH443" s="82"/>
      <c r="AK443" s="2"/>
      <c r="AL443" s="90"/>
      <c r="AM443" s="91"/>
    </row>
    <row r="444" spans="5:39" x14ac:dyDescent="0.2">
      <c r="E444" s="4"/>
      <c r="F444" s="25"/>
      <c r="G444" s="122"/>
      <c r="H444" s="82"/>
      <c r="I444" s="82"/>
      <c r="J444" s="82"/>
      <c r="K444" s="82"/>
      <c r="L444" s="82"/>
      <c r="M444" s="82"/>
      <c r="R444" s="62"/>
      <c r="S444" s="62"/>
      <c r="Y444" s="84"/>
      <c r="AB444" s="82"/>
      <c r="AC444" s="82"/>
      <c r="AD444" s="62"/>
      <c r="AE444" s="62"/>
      <c r="AF444" s="82"/>
      <c r="AG444" s="82"/>
      <c r="AH444" s="82"/>
      <c r="AK444" s="2"/>
      <c r="AL444" s="90"/>
      <c r="AM444" s="91"/>
    </row>
    <row r="445" spans="5:39" x14ac:dyDescent="0.2">
      <c r="E445" s="4"/>
      <c r="F445" s="25"/>
      <c r="G445" s="122"/>
      <c r="H445" s="82"/>
      <c r="I445" s="82"/>
      <c r="J445" s="82"/>
      <c r="K445" s="82"/>
      <c r="L445" s="82"/>
      <c r="M445" s="82"/>
      <c r="R445" s="62"/>
      <c r="S445" s="62"/>
      <c r="Y445" s="84"/>
      <c r="AB445" s="82"/>
      <c r="AC445" s="82"/>
      <c r="AD445" s="62"/>
      <c r="AE445" s="62"/>
      <c r="AF445" s="82"/>
      <c r="AG445" s="82"/>
      <c r="AH445" s="82"/>
      <c r="AK445" s="2"/>
      <c r="AL445" s="90"/>
      <c r="AM445" s="91"/>
    </row>
    <row r="446" spans="5:39" x14ac:dyDescent="0.2">
      <c r="E446" s="4"/>
      <c r="F446" s="25"/>
      <c r="G446" s="122"/>
      <c r="H446" s="82"/>
      <c r="I446" s="82"/>
      <c r="J446" s="82"/>
      <c r="K446" s="82"/>
      <c r="L446" s="82"/>
      <c r="M446" s="82"/>
      <c r="R446" s="62"/>
      <c r="S446" s="62"/>
      <c r="Y446" s="84"/>
      <c r="AB446" s="82"/>
      <c r="AC446" s="82"/>
      <c r="AD446" s="62"/>
      <c r="AE446" s="62"/>
      <c r="AF446" s="82"/>
      <c r="AG446" s="82"/>
      <c r="AH446" s="82"/>
      <c r="AK446" s="2"/>
      <c r="AL446" s="90"/>
      <c r="AM446" s="91"/>
    </row>
    <row r="447" spans="5:39" x14ac:dyDescent="0.2">
      <c r="E447" s="4"/>
      <c r="F447" s="25"/>
      <c r="G447" s="122"/>
      <c r="H447" s="82"/>
      <c r="I447" s="82"/>
      <c r="J447" s="82"/>
      <c r="K447" s="82"/>
      <c r="L447" s="82"/>
      <c r="M447" s="82"/>
      <c r="R447" s="62"/>
      <c r="S447" s="62"/>
      <c r="Y447" s="84"/>
      <c r="AB447" s="82"/>
      <c r="AC447" s="82"/>
      <c r="AD447" s="62"/>
      <c r="AE447" s="62"/>
      <c r="AF447" s="82"/>
      <c r="AG447" s="82"/>
      <c r="AH447" s="82"/>
      <c r="AK447" s="2"/>
      <c r="AL447" s="90"/>
      <c r="AM447" s="91"/>
    </row>
    <row r="448" spans="5:39" x14ac:dyDescent="0.2">
      <c r="E448" s="4"/>
      <c r="F448" s="25"/>
      <c r="G448" s="122"/>
      <c r="H448" s="82"/>
      <c r="I448" s="82"/>
      <c r="J448" s="82"/>
      <c r="K448" s="82"/>
      <c r="L448" s="82"/>
      <c r="M448" s="82"/>
      <c r="R448" s="62"/>
      <c r="S448" s="62"/>
      <c r="Y448" s="84"/>
      <c r="AB448" s="82"/>
      <c r="AC448" s="82"/>
      <c r="AD448" s="62"/>
      <c r="AE448" s="62"/>
      <c r="AF448" s="82"/>
      <c r="AG448" s="82"/>
      <c r="AH448" s="82"/>
      <c r="AK448" s="2"/>
      <c r="AL448" s="90"/>
      <c r="AM448" s="91"/>
    </row>
    <row r="449" spans="5:39" x14ac:dyDescent="0.2">
      <c r="E449" s="4"/>
      <c r="F449" s="25"/>
      <c r="G449" s="122"/>
      <c r="H449" s="82"/>
      <c r="I449" s="82"/>
      <c r="J449" s="82"/>
      <c r="K449" s="82"/>
      <c r="L449" s="82"/>
      <c r="M449" s="82"/>
      <c r="R449" s="62"/>
      <c r="S449" s="62"/>
      <c r="Y449" s="84"/>
      <c r="AB449" s="82"/>
      <c r="AC449" s="82"/>
      <c r="AD449" s="62"/>
      <c r="AE449" s="62"/>
      <c r="AF449" s="82"/>
      <c r="AG449" s="82"/>
      <c r="AH449" s="82"/>
      <c r="AK449" s="2"/>
      <c r="AL449" s="90"/>
      <c r="AM449" s="91"/>
    </row>
    <row r="450" spans="5:39" x14ac:dyDescent="0.2">
      <c r="E450" s="4"/>
      <c r="F450" s="25"/>
      <c r="G450" s="122"/>
      <c r="H450" s="82"/>
      <c r="I450" s="82"/>
      <c r="J450" s="82"/>
      <c r="K450" s="82"/>
      <c r="L450" s="82"/>
      <c r="M450" s="82"/>
      <c r="R450" s="62"/>
      <c r="S450" s="62"/>
      <c r="Y450" s="84"/>
      <c r="AB450" s="82"/>
      <c r="AC450" s="82"/>
      <c r="AD450" s="62"/>
      <c r="AE450" s="62"/>
      <c r="AF450" s="82"/>
      <c r="AG450" s="82"/>
      <c r="AH450" s="82"/>
      <c r="AK450" s="2"/>
      <c r="AL450" s="90"/>
      <c r="AM450" s="91"/>
    </row>
    <row r="451" spans="5:39" x14ac:dyDescent="0.2">
      <c r="E451" s="4"/>
      <c r="F451" s="25"/>
      <c r="G451" s="122"/>
      <c r="H451" s="82"/>
      <c r="I451" s="82"/>
      <c r="J451" s="82"/>
      <c r="K451" s="82"/>
      <c r="L451" s="82"/>
      <c r="M451" s="82"/>
      <c r="R451" s="62"/>
      <c r="S451" s="62"/>
      <c r="Y451" s="84"/>
      <c r="AB451" s="82"/>
      <c r="AC451" s="82"/>
      <c r="AD451" s="62"/>
      <c r="AE451" s="62"/>
      <c r="AF451" s="82"/>
      <c r="AG451" s="82"/>
      <c r="AH451" s="82"/>
      <c r="AK451" s="2"/>
      <c r="AL451" s="90"/>
      <c r="AM451" s="91"/>
    </row>
    <row r="452" spans="5:39" x14ac:dyDescent="0.2">
      <c r="E452" s="4"/>
      <c r="F452" s="25"/>
      <c r="G452" s="122"/>
      <c r="H452" s="82"/>
      <c r="I452" s="82"/>
      <c r="J452" s="82"/>
      <c r="K452" s="82"/>
      <c r="L452" s="82"/>
      <c r="M452" s="82"/>
      <c r="R452" s="62"/>
      <c r="S452" s="62"/>
      <c r="AB452" s="82"/>
      <c r="AC452" s="82"/>
      <c r="AD452" s="62"/>
      <c r="AE452" s="62"/>
      <c r="AF452" s="82"/>
      <c r="AG452" s="82"/>
      <c r="AH452" s="82"/>
      <c r="AK452" s="2"/>
      <c r="AL452" s="90"/>
      <c r="AM452" s="91"/>
    </row>
    <row r="453" spans="5:39" x14ac:dyDescent="0.2">
      <c r="E453" s="4"/>
      <c r="F453" s="25"/>
      <c r="G453" s="122"/>
      <c r="H453" s="82"/>
      <c r="I453" s="82"/>
      <c r="J453" s="82"/>
      <c r="K453" s="82"/>
      <c r="L453" s="82"/>
      <c r="M453" s="82"/>
      <c r="R453" s="62"/>
      <c r="S453" s="62"/>
      <c r="AB453" s="82"/>
      <c r="AC453" s="82"/>
      <c r="AD453" s="62"/>
      <c r="AE453" s="62"/>
      <c r="AF453" s="82"/>
      <c r="AG453" s="82"/>
      <c r="AH453" s="82"/>
      <c r="AK453" s="2"/>
      <c r="AL453" s="90"/>
      <c r="AM453" s="91"/>
    </row>
    <row r="454" spans="5:39" x14ac:dyDescent="0.2">
      <c r="E454" s="4"/>
      <c r="F454" s="25"/>
      <c r="G454" s="122"/>
      <c r="H454" s="82"/>
      <c r="I454" s="82"/>
      <c r="J454" s="82"/>
      <c r="K454" s="82"/>
      <c r="L454" s="82"/>
      <c r="M454" s="82"/>
      <c r="R454" s="62"/>
      <c r="S454" s="62"/>
      <c r="AB454" s="82"/>
      <c r="AC454" s="82"/>
      <c r="AD454" s="62"/>
      <c r="AE454" s="62"/>
      <c r="AF454" s="82"/>
      <c r="AG454" s="82"/>
      <c r="AH454" s="82"/>
      <c r="AK454" s="2"/>
      <c r="AL454" s="90"/>
      <c r="AM454" s="91"/>
    </row>
    <row r="455" spans="5:39" x14ac:dyDescent="0.2">
      <c r="E455" s="4"/>
      <c r="F455" s="25"/>
      <c r="G455" s="122"/>
      <c r="H455" s="82"/>
      <c r="I455" s="82"/>
      <c r="J455" s="82"/>
      <c r="K455" s="82"/>
      <c r="L455" s="82"/>
      <c r="M455" s="82"/>
      <c r="R455" s="62"/>
      <c r="S455" s="62"/>
      <c r="AB455" s="82"/>
      <c r="AC455" s="82"/>
      <c r="AD455" s="62"/>
      <c r="AE455" s="62"/>
      <c r="AF455" s="82"/>
      <c r="AG455" s="82"/>
      <c r="AH455" s="82"/>
      <c r="AK455" s="2"/>
      <c r="AL455" s="90"/>
      <c r="AM455" s="91"/>
    </row>
    <row r="456" spans="5:39" x14ac:dyDescent="0.2">
      <c r="E456" s="4"/>
      <c r="F456" s="25"/>
      <c r="G456" s="122"/>
      <c r="H456" s="82"/>
      <c r="I456" s="82"/>
      <c r="J456" s="82"/>
      <c r="K456" s="82"/>
      <c r="L456" s="82"/>
      <c r="M456" s="82"/>
      <c r="R456" s="62"/>
      <c r="S456" s="62"/>
      <c r="AB456" s="82"/>
      <c r="AC456" s="82"/>
      <c r="AD456" s="62"/>
      <c r="AE456" s="62"/>
      <c r="AF456" s="82"/>
      <c r="AG456" s="82"/>
      <c r="AH456" s="82"/>
      <c r="AK456" s="2"/>
      <c r="AL456" s="90"/>
      <c r="AM456" s="91"/>
    </row>
    <row r="457" spans="5:39" x14ac:dyDescent="0.2">
      <c r="E457" s="4"/>
      <c r="F457" s="25"/>
      <c r="G457" s="122"/>
      <c r="H457" s="82"/>
      <c r="I457" s="82"/>
      <c r="J457" s="82"/>
      <c r="K457" s="82"/>
      <c r="L457" s="82"/>
      <c r="M457" s="82"/>
      <c r="R457" s="62"/>
      <c r="S457" s="62"/>
      <c r="AB457" s="82"/>
      <c r="AC457" s="82"/>
      <c r="AD457" s="62"/>
      <c r="AE457" s="62"/>
      <c r="AF457" s="82"/>
      <c r="AG457" s="82"/>
      <c r="AH457" s="82"/>
      <c r="AK457" s="2"/>
      <c r="AL457" s="90"/>
      <c r="AM457" s="91"/>
    </row>
    <row r="458" spans="5:39" x14ac:dyDescent="0.2">
      <c r="E458" s="4"/>
      <c r="F458" s="25"/>
      <c r="G458" s="122"/>
      <c r="H458" s="82"/>
      <c r="I458" s="82"/>
      <c r="J458" s="82"/>
      <c r="K458" s="82"/>
      <c r="L458" s="82"/>
      <c r="M458" s="82"/>
      <c r="R458" s="62"/>
      <c r="S458" s="62"/>
      <c r="AB458" s="82"/>
      <c r="AC458" s="82"/>
      <c r="AD458" s="62"/>
      <c r="AE458" s="62"/>
      <c r="AF458" s="82"/>
      <c r="AG458" s="82"/>
      <c r="AH458" s="82"/>
      <c r="AK458" s="2"/>
      <c r="AL458" s="90"/>
      <c r="AM458" s="91"/>
    </row>
    <row r="459" spans="5:39" x14ac:dyDescent="0.2">
      <c r="E459" s="4"/>
      <c r="F459" s="25"/>
      <c r="G459" s="122"/>
      <c r="H459" s="82"/>
      <c r="I459" s="82"/>
      <c r="J459" s="82"/>
      <c r="K459" s="82"/>
      <c r="L459" s="82"/>
      <c r="M459" s="82"/>
      <c r="R459" s="62"/>
      <c r="S459" s="62"/>
      <c r="AB459" s="82"/>
      <c r="AC459" s="82"/>
      <c r="AD459" s="62"/>
      <c r="AE459" s="62"/>
      <c r="AF459" s="82"/>
      <c r="AG459" s="82"/>
      <c r="AH459" s="82"/>
      <c r="AK459" s="2"/>
      <c r="AL459" s="90"/>
      <c r="AM459" s="91"/>
    </row>
    <row r="460" spans="5:39" x14ac:dyDescent="0.2">
      <c r="E460" s="4"/>
      <c r="F460" s="25"/>
      <c r="G460" s="122"/>
      <c r="H460" s="82"/>
      <c r="I460" s="82"/>
      <c r="J460" s="82"/>
      <c r="K460" s="82"/>
      <c r="L460" s="82"/>
      <c r="M460" s="82"/>
      <c r="R460" s="62"/>
      <c r="S460" s="62"/>
      <c r="AB460" s="82"/>
      <c r="AC460" s="82"/>
      <c r="AD460" s="62"/>
      <c r="AE460" s="62"/>
      <c r="AF460" s="82"/>
      <c r="AG460" s="82"/>
      <c r="AH460" s="82"/>
      <c r="AK460" s="2"/>
      <c r="AL460" s="90"/>
      <c r="AM460" s="91"/>
    </row>
    <row r="461" spans="5:39" x14ac:dyDescent="0.2">
      <c r="E461" s="4"/>
      <c r="F461" s="25"/>
      <c r="G461" s="122"/>
      <c r="H461" s="82"/>
      <c r="I461" s="82"/>
      <c r="J461" s="82"/>
      <c r="K461" s="82"/>
      <c r="L461" s="82"/>
      <c r="M461" s="82"/>
      <c r="R461" s="62"/>
      <c r="S461" s="62"/>
      <c r="AB461" s="82"/>
      <c r="AC461" s="82"/>
      <c r="AD461" s="62"/>
      <c r="AE461" s="62"/>
      <c r="AF461" s="82"/>
      <c r="AG461" s="82"/>
      <c r="AH461" s="82"/>
      <c r="AK461" s="2"/>
      <c r="AL461" s="90"/>
      <c r="AM461" s="91"/>
    </row>
    <row r="462" spans="5:39" x14ac:dyDescent="0.2">
      <c r="E462" s="4"/>
      <c r="F462" s="25"/>
      <c r="G462" s="122"/>
      <c r="H462" s="82"/>
      <c r="I462" s="82"/>
      <c r="J462" s="82"/>
      <c r="K462" s="82"/>
      <c r="L462" s="82"/>
      <c r="M462" s="82"/>
      <c r="R462" s="62"/>
      <c r="S462" s="62"/>
      <c r="AB462" s="82"/>
      <c r="AC462" s="82"/>
      <c r="AD462" s="62"/>
      <c r="AE462" s="62"/>
      <c r="AF462" s="82"/>
      <c r="AG462" s="82"/>
      <c r="AH462" s="82"/>
      <c r="AK462" s="2"/>
      <c r="AL462" s="90"/>
      <c r="AM462" s="91"/>
    </row>
    <row r="463" spans="5:39" x14ac:dyDescent="0.2">
      <c r="E463" s="4"/>
      <c r="F463" s="25"/>
      <c r="G463" s="122"/>
      <c r="H463" s="82"/>
      <c r="I463" s="82"/>
      <c r="J463" s="82"/>
      <c r="K463" s="82"/>
      <c r="L463" s="82"/>
      <c r="M463" s="82"/>
      <c r="R463" s="62"/>
      <c r="S463" s="62"/>
      <c r="AB463" s="82"/>
      <c r="AC463" s="82"/>
      <c r="AD463" s="62"/>
      <c r="AE463" s="62"/>
      <c r="AF463" s="82"/>
      <c r="AG463" s="82"/>
      <c r="AH463" s="82"/>
      <c r="AK463" s="2"/>
      <c r="AL463" s="90"/>
      <c r="AM463" s="91"/>
    </row>
    <row r="464" spans="5:39" x14ac:dyDescent="0.2">
      <c r="E464" s="4"/>
      <c r="F464" s="25"/>
      <c r="G464" s="122"/>
      <c r="H464" s="82"/>
      <c r="I464" s="82"/>
      <c r="J464" s="82"/>
      <c r="K464" s="82"/>
      <c r="L464" s="82"/>
      <c r="M464" s="82"/>
      <c r="R464" s="62"/>
      <c r="S464" s="62"/>
      <c r="AB464" s="82"/>
      <c r="AC464" s="82"/>
      <c r="AD464" s="62"/>
      <c r="AE464" s="62"/>
      <c r="AF464" s="82"/>
      <c r="AG464" s="82"/>
      <c r="AH464" s="82"/>
      <c r="AK464" s="2"/>
      <c r="AL464" s="90"/>
      <c r="AM464" s="91"/>
    </row>
    <row r="465" spans="5:39" x14ac:dyDescent="0.2">
      <c r="E465" s="4"/>
      <c r="F465" s="25"/>
      <c r="G465" s="122"/>
      <c r="H465" s="82"/>
      <c r="I465" s="82"/>
      <c r="J465" s="82"/>
      <c r="K465" s="82"/>
      <c r="L465" s="82"/>
      <c r="M465" s="82"/>
      <c r="R465" s="62"/>
      <c r="S465" s="62"/>
      <c r="AB465" s="82"/>
      <c r="AC465" s="82"/>
      <c r="AD465" s="62"/>
      <c r="AE465" s="62"/>
      <c r="AF465" s="82"/>
      <c r="AG465" s="82"/>
      <c r="AH465" s="82"/>
      <c r="AK465" s="2"/>
      <c r="AL465" s="90"/>
      <c r="AM465" s="91"/>
    </row>
    <row r="466" spans="5:39" x14ac:dyDescent="0.2">
      <c r="E466" s="4"/>
      <c r="F466" s="25"/>
      <c r="G466" s="122"/>
      <c r="H466" s="82"/>
      <c r="I466" s="82"/>
      <c r="J466" s="82"/>
      <c r="K466" s="82"/>
      <c r="L466" s="82"/>
      <c r="M466" s="82"/>
      <c r="R466" s="62"/>
      <c r="S466" s="62"/>
      <c r="AB466" s="82"/>
      <c r="AC466" s="82"/>
      <c r="AD466" s="62"/>
      <c r="AE466" s="62"/>
      <c r="AF466" s="82"/>
      <c r="AG466" s="82"/>
      <c r="AH466" s="82"/>
      <c r="AK466" s="2"/>
      <c r="AL466" s="90"/>
      <c r="AM466" s="91"/>
    </row>
    <row r="467" spans="5:39" x14ac:dyDescent="0.2">
      <c r="E467" s="4"/>
      <c r="F467" s="25"/>
      <c r="G467" s="122"/>
      <c r="H467" s="82"/>
      <c r="I467" s="82"/>
      <c r="J467" s="82"/>
      <c r="K467" s="82"/>
      <c r="L467" s="82"/>
      <c r="M467" s="82"/>
      <c r="R467" s="62"/>
      <c r="S467" s="62"/>
      <c r="AB467" s="82"/>
      <c r="AC467" s="82"/>
      <c r="AD467" s="62"/>
      <c r="AE467" s="62"/>
      <c r="AF467" s="82"/>
      <c r="AG467" s="82"/>
      <c r="AH467" s="82"/>
      <c r="AK467" s="2"/>
      <c r="AL467" s="90"/>
      <c r="AM467" s="91"/>
    </row>
    <row r="468" spans="5:39" x14ac:dyDescent="0.2">
      <c r="E468" s="4"/>
      <c r="F468" s="25"/>
      <c r="G468" s="122"/>
      <c r="H468" s="82"/>
      <c r="I468" s="82"/>
      <c r="J468" s="82"/>
      <c r="K468" s="82"/>
      <c r="L468" s="82"/>
      <c r="M468" s="82"/>
      <c r="R468" s="62"/>
      <c r="S468" s="62"/>
      <c r="AB468" s="82"/>
      <c r="AC468" s="82"/>
      <c r="AD468" s="62"/>
      <c r="AE468" s="62"/>
      <c r="AF468" s="82"/>
      <c r="AG468" s="82"/>
      <c r="AH468" s="82"/>
      <c r="AK468" s="2"/>
      <c r="AL468" s="90"/>
      <c r="AM468" s="91"/>
    </row>
    <row r="469" spans="5:39" x14ac:dyDescent="0.2">
      <c r="E469" s="4"/>
      <c r="F469" s="25"/>
      <c r="G469" s="122"/>
      <c r="H469" s="82"/>
      <c r="I469" s="82"/>
      <c r="J469" s="82"/>
      <c r="K469" s="82"/>
      <c r="L469" s="82"/>
      <c r="M469" s="82"/>
      <c r="R469" s="62"/>
      <c r="S469" s="62"/>
      <c r="AB469" s="82"/>
      <c r="AC469" s="82"/>
      <c r="AD469" s="62"/>
      <c r="AE469" s="62"/>
      <c r="AF469" s="82"/>
      <c r="AG469" s="82"/>
      <c r="AH469" s="82"/>
      <c r="AK469" s="2"/>
      <c r="AL469" s="90"/>
      <c r="AM469" s="91"/>
    </row>
    <row r="470" spans="5:39" x14ac:dyDescent="0.2">
      <c r="E470" s="4"/>
      <c r="F470" s="25"/>
      <c r="G470" s="122"/>
      <c r="H470" s="82"/>
      <c r="I470" s="82"/>
      <c r="J470" s="82"/>
      <c r="K470" s="82"/>
      <c r="L470" s="82"/>
      <c r="M470" s="82"/>
      <c r="R470" s="62"/>
      <c r="S470" s="62"/>
      <c r="AB470" s="82"/>
      <c r="AC470" s="82"/>
      <c r="AD470" s="62"/>
      <c r="AE470" s="62"/>
      <c r="AF470" s="82"/>
      <c r="AG470" s="82"/>
      <c r="AH470" s="82"/>
      <c r="AK470" s="2"/>
      <c r="AL470" s="90"/>
      <c r="AM470" s="91"/>
    </row>
    <row r="471" spans="5:39" x14ac:dyDescent="0.2">
      <c r="E471" s="4"/>
      <c r="F471" s="25"/>
      <c r="G471" s="122"/>
      <c r="H471" s="82"/>
      <c r="I471" s="82"/>
      <c r="J471" s="82"/>
      <c r="K471" s="82"/>
      <c r="L471" s="82"/>
      <c r="M471" s="82"/>
      <c r="R471" s="62"/>
      <c r="S471" s="62"/>
      <c r="AB471" s="82"/>
      <c r="AC471" s="82"/>
      <c r="AD471" s="62"/>
      <c r="AE471" s="62"/>
      <c r="AF471" s="82"/>
      <c r="AG471" s="82"/>
      <c r="AH471" s="82"/>
      <c r="AK471" s="2"/>
      <c r="AL471" s="90"/>
      <c r="AM471" s="91"/>
    </row>
    <row r="472" spans="5:39" x14ac:dyDescent="0.2">
      <c r="E472" s="4"/>
      <c r="F472" s="25"/>
      <c r="G472" s="122"/>
      <c r="H472" s="82"/>
      <c r="I472" s="82"/>
      <c r="J472" s="82"/>
      <c r="K472" s="82"/>
      <c r="L472" s="82"/>
      <c r="M472" s="82"/>
      <c r="R472" s="62"/>
      <c r="S472" s="62"/>
      <c r="AB472" s="82"/>
      <c r="AC472" s="82"/>
      <c r="AD472" s="62"/>
      <c r="AE472" s="62"/>
      <c r="AF472" s="82"/>
      <c r="AG472" s="82"/>
      <c r="AH472" s="82"/>
      <c r="AK472" s="2"/>
      <c r="AL472" s="90"/>
      <c r="AM472" s="91"/>
    </row>
    <row r="473" spans="5:39" x14ac:dyDescent="0.2">
      <c r="E473" s="4"/>
      <c r="F473" s="25"/>
      <c r="G473" s="122"/>
      <c r="H473" s="82"/>
      <c r="I473" s="82"/>
      <c r="J473" s="82"/>
      <c r="K473" s="82"/>
      <c r="L473" s="82"/>
      <c r="M473" s="82"/>
      <c r="R473" s="62"/>
      <c r="S473" s="62"/>
      <c r="AB473" s="82"/>
      <c r="AC473" s="82"/>
      <c r="AD473" s="62"/>
      <c r="AE473" s="62"/>
      <c r="AF473" s="82"/>
      <c r="AG473" s="82"/>
      <c r="AH473" s="82"/>
      <c r="AK473" s="2"/>
      <c r="AL473" s="90"/>
      <c r="AM473" s="91"/>
    </row>
    <row r="474" spans="5:39" x14ac:dyDescent="0.2">
      <c r="E474" s="4"/>
      <c r="F474" s="25"/>
      <c r="G474" s="122"/>
      <c r="H474" s="82"/>
      <c r="I474" s="82"/>
      <c r="J474" s="82"/>
      <c r="K474" s="82"/>
      <c r="L474" s="82"/>
      <c r="M474" s="82"/>
      <c r="R474" s="62"/>
      <c r="S474" s="62"/>
      <c r="AB474" s="82"/>
      <c r="AC474" s="82"/>
      <c r="AD474" s="62"/>
      <c r="AE474" s="62"/>
      <c r="AF474" s="82"/>
      <c r="AG474" s="82"/>
      <c r="AH474" s="82"/>
      <c r="AK474" s="2"/>
      <c r="AL474" s="90"/>
      <c r="AM474" s="91"/>
    </row>
    <row r="475" spans="5:39" x14ac:dyDescent="0.2">
      <c r="E475" s="4"/>
      <c r="F475" s="25"/>
      <c r="G475" s="122"/>
      <c r="H475" s="82"/>
      <c r="I475" s="82"/>
      <c r="J475" s="82"/>
      <c r="K475" s="82"/>
      <c r="L475" s="82"/>
      <c r="M475" s="82"/>
      <c r="R475" s="62"/>
      <c r="S475" s="62"/>
      <c r="AB475" s="82"/>
      <c r="AC475" s="82"/>
      <c r="AD475" s="62"/>
      <c r="AE475" s="62"/>
      <c r="AF475" s="82"/>
      <c r="AG475" s="82"/>
      <c r="AH475" s="82"/>
      <c r="AK475" s="2"/>
      <c r="AL475" s="90"/>
      <c r="AM475" s="91"/>
    </row>
    <row r="476" spans="5:39" x14ac:dyDescent="0.2">
      <c r="E476" s="4"/>
      <c r="F476" s="25"/>
      <c r="G476" s="122"/>
      <c r="H476" s="82"/>
      <c r="I476" s="82"/>
      <c r="J476" s="82"/>
      <c r="K476" s="82"/>
      <c r="L476" s="82"/>
      <c r="M476" s="82"/>
      <c r="R476" s="62"/>
      <c r="S476" s="62"/>
      <c r="AB476" s="82"/>
      <c r="AC476" s="82"/>
      <c r="AD476" s="62"/>
      <c r="AE476" s="62"/>
      <c r="AF476" s="82"/>
      <c r="AG476" s="82"/>
      <c r="AH476" s="82"/>
      <c r="AK476" s="2"/>
      <c r="AL476" s="90"/>
      <c r="AM476" s="91"/>
    </row>
    <row r="477" spans="5:39" x14ac:dyDescent="0.2">
      <c r="E477" s="4"/>
      <c r="F477" s="25"/>
      <c r="G477" s="122"/>
      <c r="H477" s="82"/>
      <c r="I477" s="82"/>
      <c r="J477" s="82"/>
      <c r="K477" s="82"/>
      <c r="L477" s="82"/>
      <c r="M477" s="82"/>
      <c r="R477" s="62"/>
      <c r="S477" s="62"/>
      <c r="AB477" s="82"/>
      <c r="AC477" s="82"/>
      <c r="AD477" s="62"/>
      <c r="AE477" s="62"/>
      <c r="AF477" s="82"/>
      <c r="AG477" s="82"/>
      <c r="AH477" s="82"/>
      <c r="AK477" s="2"/>
      <c r="AL477" s="90"/>
      <c r="AM477" s="91"/>
    </row>
    <row r="478" spans="5:39" x14ac:dyDescent="0.2">
      <c r="E478" s="4"/>
      <c r="F478" s="25"/>
      <c r="G478" s="122"/>
      <c r="H478" s="82"/>
      <c r="I478" s="82"/>
      <c r="J478" s="82"/>
      <c r="K478" s="82"/>
      <c r="L478" s="82"/>
      <c r="M478" s="82"/>
      <c r="R478" s="62"/>
      <c r="S478" s="62"/>
      <c r="AB478" s="82"/>
      <c r="AC478" s="82"/>
      <c r="AD478" s="62"/>
      <c r="AE478" s="62"/>
      <c r="AF478" s="82"/>
      <c r="AG478" s="82"/>
      <c r="AH478" s="82"/>
      <c r="AK478" s="2"/>
      <c r="AL478" s="90"/>
      <c r="AM478" s="91"/>
    </row>
    <row r="479" spans="5:39" x14ac:dyDescent="0.2">
      <c r="E479" s="4"/>
      <c r="F479" s="25"/>
      <c r="G479" s="122"/>
      <c r="H479" s="82"/>
      <c r="I479" s="82"/>
      <c r="J479" s="82"/>
      <c r="K479" s="82"/>
      <c r="L479" s="82"/>
      <c r="M479" s="82"/>
      <c r="R479" s="62"/>
      <c r="S479" s="62"/>
      <c r="AB479" s="82"/>
      <c r="AC479" s="82"/>
      <c r="AD479" s="62"/>
      <c r="AE479" s="62"/>
      <c r="AF479" s="82"/>
      <c r="AG479" s="82"/>
      <c r="AH479" s="82"/>
      <c r="AK479" s="2"/>
      <c r="AL479" s="90"/>
      <c r="AM479" s="91"/>
    </row>
    <row r="480" spans="5:39" x14ac:dyDescent="0.2">
      <c r="E480" s="4"/>
      <c r="F480" s="25"/>
      <c r="G480" s="122"/>
      <c r="H480" s="82"/>
      <c r="I480" s="82"/>
      <c r="J480" s="82"/>
      <c r="K480" s="82"/>
      <c r="L480" s="82"/>
      <c r="M480" s="82"/>
      <c r="R480" s="62"/>
      <c r="S480" s="62"/>
      <c r="AB480" s="82"/>
      <c r="AC480" s="82"/>
      <c r="AD480" s="62"/>
      <c r="AE480" s="62"/>
      <c r="AF480" s="82"/>
      <c r="AG480" s="82"/>
      <c r="AH480" s="82"/>
      <c r="AK480" s="2"/>
      <c r="AL480" s="90"/>
      <c r="AM480" s="91"/>
    </row>
    <row r="481" spans="5:39" x14ac:dyDescent="0.2">
      <c r="E481" s="4"/>
      <c r="F481" s="25"/>
      <c r="G481" s="122"/>
      <c r="H481" s="82"/>
      <c r="I481" s="82"/>
      <c r="J481" s="82"/>
      <c r="K481" s="82"/>
      <c r="L481" s="82"/>
      <c r="M481" s="82"/>
      <c r="R481" s="62"/>
      <c r="S481" s="62"/>
      <c r="AB481" s="82"/>
      <c r="AC481" s="82"/>
      <c r="AD481" s="62"/>
      <c r="AE481" s="62"/>
      <c r="AF481" s="82"/>
      <c r="AG481" s="82"/>
      <c r="AH481" s="82"/>
      <c r="AK481" s="2"/>
      <c r="AL481" s="90"/>
      <c r="AM481" s="91"/>
    </row>
    <row r="482" spans="5:39" x14ac:dyDescent="0.2">
      <c r="E482" s="4"/>
      <c r="F482" s="25"/>
      <c r="G482" s="122"/>
      <c r="H482" s="82"/>
      <c r="I482" s="82"/>
      <c r="J482" s="82"/>
      <c r="K482" s="82"/>
      <c r="L482" s="82"/>
      <c r="M482" s="82"/>
      <c r="R482" s="62"/>
      <c r="S482" s="62"/>
      <c r="AB482" s="82"/>
      <c r="AC482" s="82"/>
      <c r="AD482" s="62"/>
      <c r="AE482" s="62"/>
      <c r="AF482" s="82"/>
      <c r="AG482" s="82"/>
      <c r="AH482" s="82"/>
      <c r="AK482" s="2"/>
      <c r="AL482" s="90"/>
      <c r="AM482" s="91"/>
    </row>
    <row r="483" spans="5:39" x14ac:dyDescent="0.2">
      <c r="E483" s="4"/>
      <c r="F483" s="25"/>
      <c r="G483" s="122"/>
      <c r="H483" s="82"/>
      <c r="I483" s="82"/>
      <c r="J483" s="82"/>
      <c r="K483" s="82"/>
      <c r="L483" s="82"/>
      <c r="M483" s="82"/>
      <c r="R483" s="62"/>
      <c r="S483" s="62"/>
      <c r="AB483" s="82"/>
      <c r="AC483" s="82"/>
      <c r="AD483" s="62"/>
      <c r="AE483" s="62"/>
      <c r="AF483" s="82"/>
      <c r="AG483" s="82"/>
      <c r="AH483" s="82"/>
      <c r="AK483" s="2"/>
      <c r="AL483" s="90"/>
      <c r="AM483" s="91"/>
    </row>
    <row r="484" spans="5:39" x14ac:dyDescent="0.2">
      <c r="E484" s="4"/>
      <c r="F484" s="25"/>
      <c r="G484" s="122"/>
      <c r="H484" s="82"/>
      <c r="I484" s="82"/>
      <c r="J484" s="82"/>
      <c r="K484" s="82"/>
      <c r="L484" s="82"/>
      <c r="M484" s="82"/>
      <c r="R484" s="62"/>
      <c r="S484" s="62"/>
      <c r="AB484" s="82"/>
      <c r="AC484" s="82"/>
      <c r="AD484" s="62"/>
      <c r="AE484" s="62"/>
      <c r="AF484" s="82"/>
      <c r="AG484" s="82"/>
      <c r="AH484" s="82"/>
      <c r="AK484" s="2"/>
      <c r="AL484" s="90"/>
      <c r="AM484" s="91"/>
    </row>
    <row r="485" spans="5:39" x14ac:dyDescent="0.2">
      <c r="E485" s="4"/>
      <c r="F485" s="25"/>
      <c r="G485" s="122"/>
      <c r="H485" s="82"/>
      <c r="I485" s="82"/>
      <c r="J485" s="82"/>
      <c r="K485" s="82"/>
      <c r="L485" s="82"/>
      <c r="M485" s="82"/>
      <c r="R485" s="62"/>
      <c r="S485" s="62"/>
      <c r="AB485" s="82"/>
      <c r="AC485" s="82"/>
      <c r="AD485" s="62"/>
      <c r="AE485" s="62"/>
      <c r="AF485" s="82"/>
      <c r="AG485" s="82"/>
      <c r="AH485" s="82"/>
      <c r="AK485" s="2"/>
      <c r="AL485" s="90"/>
      <c r="AM485" s="91"/>
    </row>
    <row r="486" spans="5:39" x14ac:dyDescent="0.2">
      <c r="E486" s="4"/>
      <c r="F486" s="25"/>
      <c r="G486" s="122"/>
      <c r="H486" s="82"/>
      <c r="I486" s="82"/>
      <c r="J486" s="82"/>
      <c r="K486" s="82"/>
      <c r="L486" s="82"/>
      <c r="M486" s="82"/>
      <c r="R486" s="62"/>
      <c r="S486" s="62"/>
      <c r="AB486" s="82"/>
      <c r="AC486" s="82"/>
      <c r="AD486" s="62"/>
      <c r="AE486" s="62"/>
      <c r="AF486" s="82"/>
      <c r="AG486" s="82"/>
      <c r="AH486" s="82"/>
      <c r="AK486" s="2"/>
      <c r="AL486" s="90"/>
      <c r="AM486" s="91"/>
    </row>
    <row r="487" spans="5:39" x14ac:dyDescent="0.2">
      <c r="E487" s="4"/>
      <c r="F487" s="25"/>
      <c r="G487" s="122"/>
      <c r="H487" s="82"/>
      <c r="I487" s="82"/>
      <c r="J487" s="82"/>
      <c r="K487" s="82"/>
      <c r="L487" s="82"/>
      <c r="M487" s="82"/>
      <c r="R487" s="62"/>
      <c r="S487" s="62"/>
      <c r="AB487" s="82"/>
      <c r="AC487" s="82"/>
      <c r="AD487" s="62"/>
      <c r="AE487" s="62"/>
      <c r="AF487" s="82"/>
      <c r="AG487" s="82"/>
      <c r="AH487" s="82"/>
      <c r="AK487" s="2"/>
      <c r="AL487" s="90"/>
      <c r="AM487" s="91"/>
    </row>
    <row r="488" spans="5:39" x14ac:dyDescent="0.2">
      <c r="E488" s="4"/>
      <c r="F488" s="25"/>
      <c r="G488" s="122"/>
      <c r="H488" s="82"/>
      <c r="I488" s="82"/>
      <c r="J488" s="82"/>
      <c r="K488" s="82"/>
      <c r="L488" s="82"/>
      <c r="M488" s="82"/>
      <c r="R488" s="62"/>
      <c r="S488" s="62"/>
      <c r="AB488" s="82"/>
      <c r="AC488" s="82"/>
      <c r="AD488" s="62"/>
      <c r="AE488" s="62"/>
      <c r="AF488" s="82"/>
      <c r="AG488" s="82"/>
      <c r="AH488" s="82"/>
      <c r="AK488" s="2"/>
      <c r="AL488" s="90"/>
      <c r="AM488" s="91"/>
    </row>
    <row r="489" spans="5:39" x14ac:dyDescent="0.2">
      <c r="E489" s="4"/>
      <c r="F489" s="25"/>
      <c r="G489" s="122"/>
      <c r="H489" s="82"/>
      <c r="I489" s="82"/>
      <c r="J489" s="82"/>
      <c r="K489" s="82"/>
      <c r="L489" s="82"/>
      <c r="M489" s="82"/>
      <c r="R489" s="62"/>
      <c r="S489" s="62"/>
      <c r="AB489" s="82"/>
      <c r="AC489" s="82"/>
      <c r="AD489" s="62"/>
      <c r="AE489" s="62"/>
      <c r="AF489" s="82"/>
      <c r="AG489" s="82"/>
      <c r="AH489" s="82"/>
      <c r="AK489" s="2"/>
      <c r="AL489" s="90"/>
      <c r="AM489" s="91"/>
    </row>
    <row r="490" spans="5:39" x14ac:dyDescent="0.2">
      <c r="E490" s="4"/>
      <c r="F490" s="25"/>
      <c r="G490" s="122"/>
      <c r="H490" s="82"/>
      <c r="I490" s="82"/>
      <c r="J490" s="82"/>
      <c r="K490" s="82"/>
      <c r="L490" s="82"/>
      <c r="M490" s="82"/>
      <c r="R490" s="62"/>
      <c r="S490" s="62"/>
      <c r="AB490" s="82"/>
      <c r="AC490" s="82"/>
      <c r="AD490" s="62"/>
      <c r="AE490" s="62"/>
      <c r="AF490" s="82"/>
      <c r="AG490" s="82"/>
      <c r="AH490" s="82"/>
      <c r="AK490" s="2"/>
      <c r="AL490" s="90"/>
      <c r="AM490" s="91"/>
    </row>
    <row r="491" spans="5:39" x14ac:dyDescent="0.2">
      <c r="E491" s="4"/>
      <c r="F491" s="25"/>
      <c r="G491" s="122"/>
      <c r="H491" s="82"/>
      <c r="I491" s="82"/>
      <c r="J491" s="82"/>
      <c r="K491" s="82"/>
      <c r="L491" s="82"/>
      <c r="M491" s="82"/>
      <c r="R491" s="62"/>
      <c r="S491" s="62"/>
      <c r="AB491" s="82"/>
      <c r="AC491" s="82"/>
      <c r="AD491" s="62"/>
      <c r="AE491" s="62"/>
      <c r="AF491" s="82"/>
      <c r="AG491" s="82"/>
      <c r="AH491" s="82"/>
      <c r="AK491" s="2"/>
      <c r="AL491" s="90"/>
      <c r="AM491" s="91"/>
    </row>
    <row r="492" spans="5:39" x14ac:dyDescent="0.2">
      <c r="E492" s="4"/>
      <c r="F492" s="25"/>
      <c r="G492" s="122"/>
      <c r="H492" s="82"/>
      <c r="I492" s="82"/>
      <c r="J492" s="82"/>
      <c r="K492" s="82"/>
      <c r="L492" s="82"/>
      <c r="M492" s="82"/>
      <c r="R492" s="62"/>
      <c r="S492" s="62"/>
      <c r="AB492" s="82"/>
      <c r="AC492" s="82"/>
      <c r="AD492" s="62"/>
      <c r="AE492" s="62"/>
      <c r="AF492" s="82"/>
      <c r="AG492" s="82"/>
      <c r="AH492" s="82"/>
      <c r="AK492" s="2"/>
      <c r="AL492" s="90"/>
      <c r="AM492" s="91"/>
    </row>
    <row r="493" spans="5:39" x14ac:dyDescent="0.2">
      <c r="E493" s="4"/>
      <c r="F493" s="25"/>
      <c r="G493" s="122"/>
      <c r="H493" s="82"/>
      <c r="I493" s="82"/>
      <c r="J493" s="82"/>
      <c r="K493" s="82"/>
      <c r="L493" s="82"/>
      <c r="M493" s="82"/>
      <c r="R493" s="62"/>
      <c r="S493" s="62"/>
      <c r="AB493" s="82"/>
      <c r="AC493" s="82"/>
      <c r="AD493" s="62"/>
      <c r="AE493" s="62"/>
      <c r="AF493" s="82"/>
      <c r="AG493" s="82"/>
      <c r="AH493" s="82"/>
      <c r="AK493" s="2"/>
      <c r="AL493" s="90"/>
      <c r="AM493" s="91"/>
    </row>
    <row r="494" spans="5:39" x14ac:dyDescent="0.2">
      <c r="E494" s="4"/>
      <c r="F494" s="25"/>
      <c r="G494" s="122"/>
      <c r="H494" s="82"/>
      <c r="I494" s="82"/>
      <c r="J494" s="82"/>
      <c r="K494" s="82"/>
      <c r="L494" s="82"/>
      <c r="M494" s="82"/>
      <c r="R494" s="62"/>
      <c r="S494" s="62"/>
      <c r="AB494" s="82"/>
      <c r="AC494" s="82"/>
      <c r="AD494" s="62"/>
      <c r="AE494" s="62"/>
      <c r="AF494" s="82"/>
      <c r="AG494" s="82"/>
      <c r="AH494" s="82"/>
      <c r="AK494" s="2"/>
      <c r="AL494" s="90"/>
      <c r="AM494" s="91"/>
    </row>
    <row r="495" spans="5:39" x14ac:dyDescent="0.2">
      <c r="E495" s="4"/>
      <c r="F495" s="25"/>
      <c r="G495" s="122"/>
      <c r="H495" s="82"/>
      <c r="I495" s="82"/>
      <c r="J495" s="82"/>
      <c r="K495" s="82"/>
      <c r="L495" s="82"/>
      <c r="M495" s="82"/>
      <c r="R495" s="62"/>
      <c r="S495" s="62"/>
      <c r="AB495" s="82"/>
      <c r="AC495" s="82"/>
      <c r="AD495" s="62"/>
      <c r="AE495" s="62"/>
      <c r="AF495" s="82"/>
      <c r="AG495" s="82"/>
      <c r="AH495" s="82"/>
      <c r="AK495" s="2"/>
      <c r="AL495" s="90"/>
      <c r="AM495" s="91"/>
    </row>
    <row r="496" spans="5:39" x14ac:dyDescent="0.2">
      <c r="E496" s="4"/>
      <c r="F496" s="25"/>
      <c r="G496" s="122"/>
      <c r="H496" s="82"/>
      <c r="I496" s="82"/>
      <c r="J496" s="82"/>
      <c r="K496" s="82"/>
      <c r="L496" s="82"/>
      <c r="M496" s="82"/>
      <c r="R496" s="62"/>
      <c r="S496" s="62"/>
      <c r="AB496" s="82"/>
      <c r="AC496" s="82"/>
      <c r="AD496" s="62"/>
      <c r="AE496" s="62"/>
      <c r="AF496" s="82"/>
      <c r="AG496" s="82"/>
      <c r="AH496" s="82"/>
      <c r="AK496" s="2"/>
      <c r="AL496" s="90"/>
      <c r="AM496" s="91"/>
    </row>
    <row r="497" spans="5:39" x14ac:dyDescent="0.2">
      <c r="E497" s="4"/>
      <c r="F497" s="25"/>
      <c r="G497" s="122"/>
      <c r="H497" s="82"/>
      <c r="I497" s="82"/>
      <c r="J497" s="82"/>
      <c r="K497" s="82"/>
      <c r="L497" s="82"/>
      <c r="M497" s="82"/>
      <c r="R497" s="62"/>
      <c r="S497" s="62"/>
      <c r="AB497" s="82"/>
      <c r="AC497" s="82"/>
      <c r="AD497" s="62"/>
      <c r="AE497" s="62"/>
      <c r="AF497" s="82"/>
      <c r="AG497" s="82"/>
      <c r="AH497" s="82"/>
      <c r="AK497" s="2"/>
      <c r="AL497" s="90"/>
      <c r="AM497" s="91"/>
    </row>
    <row r="498" spans="5:39" x14ac:dyDescent="0.2">
      <c r="E498" s="4"/>
      <c r="F498" s="25"/>
      <c r="G498" s="122"/>
      <c r="H498" s="82"/>
      <c r="I498" s="82"/>
      <c r="J498" s="82"/>
      <c r="K498" s="82"/>
      <c r="L498" s="82"/>
      <c r="M498" s="82"/>
      <c r="R498" s="62"/>
      <c r="S498" s="62"/>
      <c r="AB498" s="82"/>
      <c r="AC498" s="82"/>
      <c r="AD498" s="62"/>
      <c r="AE498" s="62"/>
      <c r="AF498" s="82"/>
      <c r="AG498" s="82"/>
      <c r="AH498" s="82"/>
      <c r="AK498" s="2"/>
      <c r="AL498" s="90"/>
      <c r="AM498" s="91"/>
    </row>
    <row r="499" spans="5:39" x14ac:dyDescent="0.2">
      <c r="E499" s="4"/>
      <c r="F499" s="25"/>
      <c r="G499" s="122"/>
      <c r="H499" s="82"/>
      <c r="I499" s="82"/>
      <c r="J499" s="82"/>
      <c r="K499" s="82"/>
      <c r="L499" s="82"/>
      <c r="M499" s="82"/>
      <c r="R499" s="62"/>
      <c r="S499" s="62"/>
      <c r="AB499" s="82"/>
      <c r="AC499" s="82"/>
      <c r="AD499" s="62"/>
      <c r="AE499" s="62"/>
      <c r="AF499" s="82"/>
      <c r="AG499" s="82"/>
      <c r="AH499" s="82"/>
      <c r="AK499" s="2"/>
      <c r="AL499" s="90"/>
      <c r="AM499" s="91"/>
    </row>
    <row r="500" spans="5:39" x14ac:dyDescent="0.2">
      <c r="E500" s="4"/>
      <c r="F500" s="25"/>
      <c r="G500" s="122"/>
      <c r="H500" s="82"/>
      <c r="I500" s="82"/>
      <c r="J500" s="82"/>
      <c r="K500" s="82"/>
      <c r="L500" s="82"/>
      <c r="M500" s="82"/>
      <c r="R500" s="62"/>
      <c r="S500" s="62"/>
      <c r="AB500" s="82"/>
      <c r="AC500" s="82"/>
      <c r="AD500" s="62"/>
      <c r="AE500" s="62"/>
      <c r="AF500" s="82"/>
      <c r="AG500" s="82"/>
      <c r="AH500" s="82"/>
      <c r="AK500" s="2"/>
      <c r="AL500" s="90"/>
      <c r="AM500" s="91"/>
    </row>
    <row r="501" spans="5:39" x14ac:dyDescent="0.2">
      <c r="E501" s="4"/>
      <c r="F501" s="25"/>
      <c r="G501" s="122"/>
      <c r="H501" s="82"/>
      <c r="I501" s="82"/>
      <c r="J501" s="82"/>
      <c r="K501" s="82"/>
      <c r="L501" s="82"/>
      <c r="M501" s="82"/>
      <c r="R501" s="62"/>
      <c r="S501" s="62"/>
      <c r="AB501" s="82"/>
      <c r="AC501" s="82"/>
      <c r="AD501" s="62"/>
      <c r="AE501" s="62"/>
      <c r="AF501" s="82"/>
      <c r="AG501" s="82"/>
      <c r="AH501" s="82"/>
      <c r="AK501" s="2"/>
      <c r="AL501" s="90"/>
      <c r="AM501" s="91"/>
    </row>
    <row r="502" spans="5:39" x14ac:dyDescent="0.2">
      <c r="E502" s="4"/>
      <c r="F502" s="25"/>
      <c r="G502" s="122"/>
      <c r="H502" s="82"/>
      <c r="I502" s="82"/>
      <c r="J502" s="82"/>
      <c r="K502" s="82"/>
      <c r="L502" s="82"/>
      <c r="M502" s="82"/>
      <c r="R502" s="62"/>
      <c r="S502" s="62"/>
      <c r="AB502" s="82"/>
      <c r="AC502" s="82"/>
      <c r="AD502" s="62"/>
      <c r="AE502" s="62"/>
      <c r="AF502" s="82"/>
      <c r="AG502" s="82"/>
      <c r="AH502" s="82"/>
      <c r="AK502" s="2"/>
      <c r="AL502" s="90"/>
      <c r="AM502" s="91"/>
    </row>
    <row r="503" spans="5:39" x14ac:dyDescent="0.2">
      <c r="E503" s="4"/>
      <c r="F503" s="25"/>
      <c r="G503" s="122"/>
      <c r="H503" s="82"/>
      <c r="I503" s="82"/>
      <c r="J503" s="82"/>
      <c r="K503" s="82"/>
      <c r="L503" s="82"/>
      <c r="M503" s="82"/>
      <c r="R503" s="62"/>
      <c r="S503" s="62"/>
      <c r="AB503" s="82"/>
      <c r="AC503" s="82"/>
      <c r="AD503" s="62"/>
      <c r="AE503" s="62"/>
      <c r="AF503" s="82"/>
      <c r="AG503" s="82"/>
      <c r="AH503" s="82"/>
      <c r="AK503" s="2"/>
      <c r="AL503" s="90"/>
      <c r="AM503" s="91"/>
    </row>
    <row r="504" spans="5:39" x14ac:dyDescent="0.2">
      <c r="E504" s="4"/>
      <c r="F504" s="25"/>
      <c r="G504" s="122"/>
      <c r="H504" s="82"/>
      <c r="I504" s="82"/>
      <c r="J504" s="82"/>
      <c r="K504" s="82"/>
      <c r="L504" s="82"/>
      <c r="M504" s="82"/>
      <c r="R504" s="62"/>
      <c r="S504" s="62"/>
      <c r="AB504" s="82"/>
      <c r="AC504" s="82"/>
      <c r="AD504" s="62"/>
      <c r="AE504" s="62"/>
      <c r="AF504" s="82"/>
      <c r="AG504" s="82"/>
      <c r="AH504" s="82"/>
      <c r="AK504" s="2"/>
      <c r="AL504" s="90"/>
      <c r="AM504" s="91"/>
    </row>
    <row r="505" spans="5:39" x14ac:dyDescent="0.2">
      <c r="E505" s="4"/>
      <c r="F505" s="25"/>
      <c r="G505" s="122"/>
      <c r="H505" s="82"/>
      <c r="I505" s="82"/>
      <c r="J505" s="82"/>
      <c r="K505" s="82"/>
      <c r="L505" s="82"/>
      <c r="M505" s="82"/>
      <c r="R505" s="62"/>
      <c r="S505" s="62"/>
      <c r="AB505" s="82"/>
      <c r="AC505" s="82"/>
      <c r="AD505" s="62"/>
      <c r="AE505" s="62"/>
      <c r="AF505" s="82"/>
      <c r="AG505" s="82"/>
      <c r="AH505" s="82"/>
      <c r="AK505" s="2"/>
      <c r="AL505" s="90"/>
      <c r="AM505" s="91"/>
    </row>
    <row r="506" spans="5:39" x14ac:dyDescent="0.2">
      <c r="E506" s="4"/>
      <c r="F506" s="25"/>
      <c r="G506" s="122"/>
      <c r="H506" s="82"/>
      <c r="I506" s="82"/>
      <c r="J506" s="82"/>
      <c r="K506" s="82"/>
      <c r="L506" s="82"/>
      <c r="M506" s="82"/>
      <c r="R506" s="62"/>
      <c r="S506" s="62"/>
      <c r="AB506" s="82"/>
      <c r="AC506" s="82"/>
      <c r="AD506" s="62"/>
      <c r="AE506" s="62"/>
      <c r="AF506" s="82"/>
      <c r="AG506" s="82"/>
      <c r="AH506" s="82"/>
      <c r="AK506" s="2"/>
      <c r="AL506" s="90"/>
      <c r="AM506" s="91"/>
    </row>
    <row r="507" spans="5:39" x14ac:dyDescent="0.2">
      <c r="E507" s="4"/>
      <c r="F507" s="25"/>
      <c r="G507" s="122"/>
      <c r="H507" s="82"/>
      <c r="I507" s="82"/>
      <c r="J507" s="82"/>
      <c r="K507" s="82"/>
      <c r="L507" s="82"/>
      <c r="M507" s="82"/>
      <c r="R507" s="62"/>
      <c r="S507" s="62"/>
      <c r="AB507" s="82"/>
      <c r="AC507" s="82"/>
      <c r="AD507" s="62"/>
      <c r="AE507" s="62"/>
      <c r="AF507" s="82"/>
      <c r="AG507" s="82"/>
      <c r="AH507" s="82"/>
      <c r="AK507" s="2"/>
      <c r="AL507" s="90"/>
      <c r="AM507" s="91"/>
    </row>
    <row r="508" spans="5:39" x14ac:dyDescent="0.2">
      <c r="E508" s="4"/>
      <c r="F508" s="25">
        <f t="shared" ref="F508:F511" si="34">G454</f>
        <v>0</v>
      </c>
      <c r="G508" s="122">
        <f t="shared" ref="G508:G511" si="35">AJ421</f>
        <v>0</v>
      </c>
      <c r="H508" s="82"/>
      <c r="I508" s="82"/>
      <c r="J508" s="82"/>
      <c r="K508" s="82"/>
      <c r="L508" s="82"/>
      <c r="M508" s="82"/>
      <c r="R508" s="62"/>
      <c r="S508" s="62"/>
      <c r="AB508" s="82"/>
      <c r="AC508" s="82"/>
      <c r="AD508" s="62"/>
      <c r="AE508" s="62"/>
      <c r="AF508" s="82"/>
      <c r="AG508" s="82"/>
      <c r="AH508" s="82"/>
      <c r="AK508" s="2"/>
      <c r="AL508" s="90"/>
      <c r="AM508" s="91"/>
    </row>
    <row r="509" spans="5:39" x14ac:dyDescent="0.2">
      <c r="E509" s="4"/>
      <c r="F509" s="25">
        <f t="shared" si="34"/>
        <v>0</v>
      </c>
      <c r="G509" s="122">
        <f t="shared" si="35"/>
        <v>0</v>
      </c>
      <c r="H509" s="82"/>
      <c r="I509" s="82"/>
      <c r="J509" s="82"/>
      <c r="K509" s="82"/>
      <c r="L509" s="82"/>
      <c r="M509" s="82"/>
      <c r="R509" s="62"/>
      <c r="S509" s="62"/>
      <c r="AB509" s="82"/>
      <c r="AC509" s="82"/>
      <c r="AD509" s="62"/>
      <c r="AE509" s="62"/>
      <c r="AF509" s="82"/>
      <c r="AG509" s="82"/>
      <c r="AH509" s="82"/>
      <c r="AK509" s="2"/>
      <c r="AL509" s="90"/>
      <c r="AM509" s="91"/>
    </row>
    <row r="510" spans="5:39" x14ac:dyDescent="0.2">
      <c r="E510" s="4"/>
      <c r="F510" s="25">
        <f t="shared" si="34"/>
        <v>0</v>
      </c>
      <c r="G510" s="122">
        <f t="shared" si="35"/>
        <v>0</v>
      </c>
      <c r="H510" s="82"/>
      <c r="I510" s="82"/>
      <c r="J510" s="82"/>
      <c r="K510" s="82"/>
      <c r="L510" s="82"/>
      <c r="M510" s="82"/>
      <c r="R510" s="62"/>
      <c r="S510" s="62"/>
      <c r="AB510" s="82"/>
      <c r="AC510" s="82"/>
      <c r="AD510" s="62"/>
      <c r="AE510" s="62"/>
      <c r="AF510" s="82"/>
      <c r="AG510" s="82"/>
      <c r="AH510" s="82"/>
      <c r="AK510" s="2"/>
      <c r="AL510" s="90"/>
      <c r="AM510" s="91"/>
    </row>
    <row r="511" spans="5:39" x14ac:dyDescent="0.2">
      <c r="E511" s="4"/>
      <c r="F511" s="25">
        <f t="shared" si="34"/>
        <v>0</v>
      </c>
      <c r="G511" s="122">
        <f t="shared" si="35"/>
        <v>0</v>
      </c>
      <c r="H511" s="82"/>
      <c r="I511" s="82"/>
      <c r="J511" s="82"/>
      <c r="K511" s="82"/>
      <c r="L511" s="82"/>
      <c r="M511" s="82"/>
      <c r="R511" s="62"/>
      <c r="S511" s="62"/>
      <c r="AB511" s="82"/>
      <c r="AC511" s="82"/>
      <c r="AD511" s="62"/>
      <c r="AE511" s="62"/>
      <c r="AF511" s="82"/>
      <c r="AG511" s="82"/>
      <c r="AH511" s="82"/>
      <c r="AK511" s="2"/>
      <c r="AL511" s="90"/>
      <c r="AM511" s="91"/>
    </row>
    <row r="512" spans="5:39" x14ac:dyDescent="0.2">
      <c r="E512" s="4"/>
      <c r="F512" s="4"/>
      <c r="G512" s="4"/>
      <c r="AB512" s="82"/>
      <c r="AC512" s="82"/>
      <c r="AD512" s="62"/>
      <c r="AE512" s="62"/>
      <c r="AF512" s="82"/>
      <c r="AG512" s="82"/>
      <c r="AH512" s="82"/>
      <c r="AK512" s="2"/>
      <c r="AL512" s="90"/>
      <c r="AM512" s="91"/>
    </row>
    <row r="513" spans="5:39" x14ac:dyDescent="0.2">
      <c r="E513" s="4"/>
      <c r="F513" s="4"/>
      <c r="G513" s="4"/>
      <c r="AB513" s="82"/>
      <c r="AC513" s="82"/>
      <c r="AD513" s="62"/>
      <c r="AE513" s="62"/>
      <c r="AF513" s="82"/>
      <c r="AG513" s="82"/>
      <c r="AH513" s="82"/>
      <c r="AK513" s="2"/>
      <c r="AL513" s="90"/>
      <c r="AM513" s="91"/>
    </row>
    <row r="514" spans="5:39" x14ac:dyDescent="0.2">
      <c r="E514" s="4"/>
      <c r="F514" s="4"/>
      <c r="G514" s="4"/>
      <c r="AB514" s="82"/>
      <c r="AC514" s="82"/>
      <c r="AD514" s="62"/>
      <c r="AE514" s="62"/>
      <c r="AF514" s="82"/>
      <c r="AG514" s="82"/>
      <c r="AH514" s="82"/>
      <c r="AK514" s="2"/>
      <c r="AL514" s="90"/>
      <c r="AM514" s="91"/>
    </row>
    <row r="515" spans="5:39" x14ac:dyDescent="0.2">
      <c r="E515" s="4"/>
      <c r="F515" s="4"/>
      <c r="G515" s="4"/>
      <c r="AB515" s="82"/>
      <c r="AC515" s="82"/>
      <c r="AD515" s="62"/>
      <c r="AE515" s="62"/>
      <c r="AF515" s="82"/>
      <c r="AG515" s="82"/>
      <c r="AH515" s="82"/>
      <c r="AK515" s="2"/>
      <c r="AL515" s="90"/>
      <c r="AM515" s="91"/>
    </row>
    <row r="516" spans="5:39" x14ac:dyDescent="0.2">
      <c r="E516" s="4"/>
      <c r="F516" s="4"/>
      <c r="G516" s="4"/>
      <c r="AB516" s="82"/>
      <c r="AC516" s="82"/>
      <c r="AD516" s="62"/>
      <c r="AE516" s="62"/>
      <c r="AF516" s="82"/>
      <c r="AG516" s="82"/>
      <c r="AH516" s="82"/>
      <c r="AK516" s="2"/>
      <c r="AL516" s="90"/>
      <c r="AM516" s="91"/>
    </row>
    <row r="517" spans="5:39" ht="13.5" thickBot="1" x14ac:dyDescent="0.25">
      <c r="E517" s="4"/>
      <c r="F517" s="4"/>
      <c r="G517" s="4"/>
      <c r="AB517" s="82"/>
      <c r="AC517" s="82"/>
      <c r="AD517" s="62"/>
      <c r="AE517" s="62"/>
      <c r="AF517" s="82"/>
      <c r="AG517" s="82"/>
      <c r="AH517" s="82"/>
      <c r="AK517" s="2"/>
      <c r="AL517" s="90"/>
      <c r="AM517" s="91"/>
    </row>
    <row r="518" spans="5:39" ht="13.5" thickBot="1" x14ac:dyDescent="0.25">
      <c r="E518" s="4"/>
      <c r="F518" s="4"/>
      <c r="G518" s="4"/>
      <c r="AB518" s="82"/>
      <c r="AC518" s="82"/>
      <c r="AD518" s="62"/>
      <c r="AE518" s="62"/>
      <c r="AF518" s="82"/>
      <c r="AG518" s="82"/>
      <c r="AH518" s="82"/>
      <c r="AJ518" s="87"/>
      <c r="AK518" s="87"/>
      <c r="AL518" s="89"/>
      <c r="AM518" s="92"/>
    </row>
    <row r="519" spans="5:39" x14ac:dyDescent="0.2">
      <c r="E519" s="4"/>
      <c r="F519" s="4"/>
      <c r="G519" s="4"/>
      <c r="AB519" s="82"/>
      <c r="AC519" s="82"/>
      <c r="AD519" s="62"/>
      <c r="AE519" s="62"/>
      <c r="AF519" s="82"/>
      <c r="AG519" s="82"/>
      <c r="AH519" s="82"/>
      <c r="AK519" s="2"/>
      <c r="AL519" s="90"/>
      <c r="AM519" s="91"/>
    </row>
    <row r="520" spans="5:39" x14ac:dyDescent="0.2">
      <c r="E520" s="4"/>
      <c r="F520" s="4"/>
      <c r="G520" s="4"/>
      <c r="AB520" s="82"/>
      <c r="AC520" s="82"/>
      <c r="AD520" s="62"/>
      <c r="AE520" s="62"/>
      <c r="AF520" s="82"/>
      <c r="AG520" s="82"/>
      <c r="AH520" s="82"/>
      <c r="AK520" s="2"/>
      <c r="AL520" s="90"/>
      <c r="AM520" s="91"/>
    </row>
    <row r="521" spans="5:39" x14ac:dyDescent="0.2">
      <c r="E521" s="4"/>
      <c r="F521" s="4"/>
      <c r="G521" s="4"/>
      <c r="AB521" s="82"/>
      <c r="AC521" s="82"/>
      <c r="AD521" s="62"/>
      <c r="AE521" s="62"/>
      <c r="AF521" s="82"/>
      <c r="AG521" s="82"/>
      <c r="AH521" s="82"/>
      <c r="AK521" s="2"/>
      <c r="AL521" s="90"/>
      <c r="AM521" s="91"/>
    </row>
    <row r="522" spans="5:39" x14ac:dyDescent="0.2">
      <c r="E522" s="4"/>
      <c r="F522" s="4"/>
      <c r="G522" s="4"/>
      <c r="AB522" s="82"/>
      <c r="AC522" s="82"/>
      <c r="AD522" s="62"/>
      <c r="AE522" s="62"/>
      <c r="AF522" s="82"/>
      <c r="AG522" s="82"/>
      <c r="AH522" s="82"/>
      <c r="AK522" s="2"/>
      <c r="AL522" s="90"/>
      <c r="AM522" s="91"/>
    </row>
    <row r="523" spans="5:39" x14ac:dyDescent="0.2">
      <c r="E523" s="4"/>
      <c r="F523" s="4"/>
      <c r="G523" s="4"/>
      <c r="AB523" s="82"/>
      <c r="AC523" s="82"/>
      <c r="AD523" s="62"/>
      <c r="AE523" s="62"/>
      <c r="AF523" s="82"/>
      <c r="AG523" s="82"/>
      <c r="AH523" s="82"/>
      <c r="AK523" s="2"/>
      <c r="AL523" s="90"/>
      <c r="AM523" s="91"/>
    </row>
    <row r="524" spans="5:39" x14ac:dyDescent="0.2">
      <c r="E524" s="4"/>
      <c r="F524" s="4"/>
      <c r="G524" s="4"/>
      <c r="AB524" s="82"/>
      <c r="AC524" s="82"/>
      <c r="AD524" s="62"/>
      <c r="AE524" s="62"/>
      <c r="AF524" s="82"/>
      <c r="AG524" s="82"/>
      <c r="AH524" s="82"/>
      <c r="AK524" s="2"/>
      <c r="AL524" s="90"/>
      <c r="AM524" s="91"/>
    </row>
    <row r="525" spans="5:39" x14ac:dyDescent="0.2">
      <c r="E525" s="4"/>
      <c r="F525" s="4"/>
      <c r="G525" s="4"/>
      <c r="AB525" s="82"/>
      <c r="AC525" s="82"/>
      <c r="AD525" s="62"/>
      <c r="AE525" s="62"/>
      <c r="AF525" s="82"/>
      <c r="AG525" s="82"/>
      <c r="AH525" s="82"/>
      <c r="AK525" s="2"/>
      <c r="AL525" s="90"/>
      <c r="AM525" s="91"/>
    </row>
    <row r="526" spans="5:39" x14ac:dyDescent="0.2">
      <c r="E526" s="4"/>
      <c r="F526" s="4"/>
      <c r="G526" s="4"/>
      <c r="AB526" s="82"/>
      <c r="AC526" s="82"/>
      <c r="AD526" s="62"/>
      <c r="AE526" s="62"/>
      <c r="AF526" s="82"/>
      <c r="AG526" s="82"/>
      <c r="AH526" s="82"/>
      <c r="AK526" s="2"/>
      <c r="AL526" s="90"/>
      <c r="AM526" s="91"/>
    </row>
    <row r="527" spans="5:39" x14ac:dyDescent="0.2">
      <c r="E527" s="4"/>
      <c r="F527" s="4"/>
      <c r="G527" s="4"/>
      <c r="AB527" s="82"/>
      <c r="AC527" s="82"/>
      <c r="AD527" s="62"/>
      <c r="AE527" s="62"/>
      <c r="AF527" s="82"/>
      <c r="AG527" s="82"/>
      <c r="AH527" s="82"/>
      <c r="AK527" s="2"/>
      <c r="AL527" s="90"/>
      <c r="AM527" s="91"/>
    </row>
    <row r="528" spans="5:39" x14ac:dyDescent="0.2">
      <c r="E528" s="4"/>
      <c r="F528" s="4"/>
      <c r="G528" s="4"/>
      <c r="AB528" s="82"/>
      <c r="AC528" s="82"/>
      <c r="AD528" s="62"/>
      <c r="AE528" s="62"/>
      <c r="AF528" s="82"/>
      <c r="AG528" s="82"/>
      <c r="AH528" s="82"/>
      <c r="AK528" s="2"/>
      <c r="AL528" s="90"/>
      <c r="AM528" s="91"/>
    </row>
    <row r="529" spans="5:39" x14ac:dyDescent="0.2">
      <c r="E529" s="4"/>
      <c r="F529" s="4"/>
      <c r="G529" s="4"/>
      <c r="AB529" s="82"/>
      <c r="AC529" s="82"/>
      <c r="AD529" s="62"/>
      <c r="AE529" s="62"/>
      <c r="AF529" s="82"/>
      <c r="AG529" s="82"/>
      <c r="AH529" s="82"/>
      <c r="AK529" s="2"/>
      <c r="AL529" s="90"/>
      <c r="AM529" s="91"/>
    </row>
    <row r="530" spans="5:39" x14ac:dyDescent="0.2">
      <c r="E530" s="4"/>
      <c r="F530" s="4"/>
      <c r="G530" s="4"/>
      <c r="AB530" s="82"/>
      <c r="AC530" s="82"/>
      <c r="AD530" s="62"/>
      <c r="AK530" s="2"/>
      <c r="AL530" s="90"/>
      <c r="AM530" s="91"/>
    </row>
    <row r="531" spans="5:39" x14ac:dyDescent="0.2">
      <c r="E531" s="4"/>
      <c r="F531" s="4"/>
      <c r="G531" s="4"/>
      <c r="AB531" s="82"/>
      <c r="AC531" s="82"/>
      <c r="AD531" s="62"/>
      <c r="AK531" s="2"/>
      <c r="AL531" s="90"/>
      <c r="AM531" s="91"/>
    </row>
    <row r="532" spans="5:39" x14ac:dyDescent="0.2">
      <c r="E532" s="4"/>
      <c r="F532" s="4"/>
      <c r="G532" s="4"/>
      <c r="AK532" s="2"/>
      <c r="AL532" s="90"/>
      <c r="AM532" s="91"/>
    </row>
    <row r="533" spans="5:39" x14ac:dyDescent="0.2">
      <c r="E533" s="4"/>
      <c r="F533" s="4"/>
      <c r="G533" s="4"/>
      <c r="AK533" s="2"/>
      <c r="AL533" s="90"/>
      <c r="AM533" s="91"/>
    </row>
    <row r="534" spans="5:39" x14ac:dyDescent="0.2">
      <c r="E534" s="4"/>
      <c r="F534" s="4"/>
      <c r="G534" s="4"/>
      <c r="AK534" s="2"/>
      <c r="AL534" s="90"/>
      <c r="AM534" s="91"/>
    </row>
    <row r="535" spans="5:39" x14ac:dyDescent="0.2">
      <c r="E535" s="4"/>
      <c r="F535" s="4"/>
      <c r="G535" s="4"/>
      <c r="AK535" s="2"/>
      <c r="AL535" s="90"/>
      <c r="AM535" s="91"/>
    </row>
    <row r="536" spans="5:39" x14ac:dyDescent="0.2">
      <c r="E536" s="4"/>
      <c r="F536" s="4"/>
      <c r="G536" s="4"/>
      <c r="AK536" s="2"/>
      <c r="AL536" s="90"/>
      <c r="AM536" s="91"/>
    </row>
    <row r="537" spans="5:39" x14ac:dyDescent="0.2">
      <c r="E537" s="4"/>
      <c r="F537" s="4"/>
      <c r="G537" s="4"/>
      <c r="AK537" s="2"/>
      <c r="AL537" s="90"/>
      <c r="AM537" s="91"/>
    </row>
    <row r="538" spans="5:39" x14ac:dyDescent="0.2">
      <c r="E538" s="4"/>
      <c r="F538" s="4"/>
      <c r="G538" s="4"/>
      <c r="AK538" s="2"/>
      <c r="AL538" s="90"/>
      <c r="AM538" s="91"/>
    </row>
    <row r="539" spans="5:39" x14ac:dyDescent="0.2">
      <c r="E539" s="4"/>
      <c r="F539" s="4"/>
      <c r="G539" s="4"/>
      <c r="AK539" s="2"/>
      <c r="AL539" s="90"/>
      <c r="AM539" s="91"/>
    </row>
    <row r="540" spans="5:39" x14ac:dyDescent="0.2">
      <c r="E540" s="4"/>
      <c r="F540" s="4"/>
      <c r="G540" s="4"/>
      <c r="AK540" s="2"/>
      <c r="AL540" s="90"/>
      <c r="AM540" s="91"/>
    </row>
    <row r="541" spans="5:39" x14ac:dyDescent="0.2">
      <c r="E541" s="4"/>
      <c r="F541" s="4"/>
      <c r="G541" s="4"/>
      <c r="AK541" s="2"/>
      <c r="AL541" s="90"/>
      <c r="AM541" s="91"/>
    </row>
    <row r="542" spans="5:39" x14ac:dyDescent="0.2">
      <c r="E542" s="4"/>
      <c r="F542" s="4"/>
      <c r="G542" s="4"/>
      <c r="AK542" s="2"/>
      <c r="AL542" s="90"/>
      <c r="AM542" s="91"/>
    </row>
    <row r="543" spans="5:39" x14ac:dyDescent="0.2">
      <c r="E543" s="4"/>
      <c r="F543" s="4"/>
      <c r="G543" s="4"/>
      <c r="AK543" s="2"/>
      <c r="AL543" s="90"/>
      <c r="AM543" s="91"/>
    </row>
    <row r="544" spans="5:39" x14ac:dyDescent="0.2">
      <c r="E544" s="4"/>
      <c r="F544" s="4"/>
      <c r="G544" s="4"/>
      <c r="AK544" s="2"/>
      <c r="AL544" s="90"/>
      <c r="AM544" s="91"/>
    </row>
    <row r="545" spans="5:39" x14ac:dyDescent="0.2">
      <c r="E545" s="4"/>
      <c r="F545" s="4"/>
      <c r="G545" s="4"/>
      <c r="AK545" s="2"/>
      <c r="AL545" s="90"/>
      <c r="AM545" s="91"/>
    </row>
    <row r="546" spans="5:39" x14ac:dyDescent="0.2">
      <c r="E546" s="4"/>
      <c r="F546" s="4"/>
      <c r="G546" s="4"/>
      <c r="AK546" s="2"/>
      <c r="AL546" s="90"/>
      <c r="AM546" s="91"/>
    </row>
    <row r="547" spans="5:39" x14ac:dyDescent="0.2">
      <c r="E547" s="4"/>
      <c r="F547" s="4"/>
      <c r="G547" s="4"/>
      <c r="AK547" s="2"/>
      <c r="AL547" s="90"/>
      <c r="AM547" s="91"/>
    </row>
    <row r="548" spans="5:39" x14ac:dyDescent="0.2">
      <c r="E548" s="4"/>
      <c r="F548" s="4"/>
      <c r="G548" s="4"/>
      <c r="AK548" s="2"/>
      <c r="AL548" s="90"/>
      <c r="AM548" s="91"/>
    </row>
    <row r="549" spans="5:39" x14ac:dyDescent="0.2">
      <c r="E549" s="4"/>
      <c r="F549" s="4"/>
      <c r="G549" s="4"/>
      <c r="AK549" s="2"/>
      <c r="AL549" s="90"/>
      <c r="AM549" s="91"/>
    </row>
    <row r="550" spans="5:39" x14ac:dyDescent="0.2">
      <c r="E550" s="4"/>
      <c r="F550" s="4"/>
      <c r="G550" s="4"/>
      <c r="AK550" s="2"/>
      <c r="AL550" s="90"/>
      <c r="AM550" s="91"/>
    </row>
    <row r="551" spans="5:39" x14ac:dyDescent="0.2">
      <c r="E551" s="4"/>
      <c r="F551" s="4"/>
      <c r="G551" s="4"/>
      <c r="AK551" s="2"/>
      <c r="AL551" s="90"/>
      <c r="AM551" s="91"/>
    </row>
    <row r="552" spans="5:39" x14ac:dyDescent="0.2">
      <c r="E552" s="4"/>
      <c r="F552" s="4"/>
      <c r="G552" s="4"/>
      <c r="AK552" s="2"/>
      <c r="AL552" s="90"/>
      <c r="AM552" s="91"/>
    </row>
    <row r="553" spans="5:39" x14ac:dyDescent="0.2">
      <c r="E553" s="4"/>
      <c r="F553" s="4"/>
      <c r="G553" s="4"/>
      <c r="AK553" s="2"/>
      <c r="AL553" s="90"/>
      <c r="AM553" s="91"/>
    </row>
    <row r="554" spans="5:39" x14ac:dyDescent="0.2">
      <c r="E554" s="4"/>
      <c r="F554" s="4"/>
      <c r="G554" s="4"/>
      <c r="AK554" s="2"/>
      <c r="AL554" s="90"/>
      <c r="AM554" s="91"/>
    </row>
    <row r="555" spans="5:39" x14ac:dyDescent="0.2">
      <c r="E555" s="4"/>
      <c r="F555" s="4"/>
      <c r="G555" s="4"/>
      <c r="AK555" s="2"/>
      <c r="AL555" s="90"/>
      <c r="AM555" s="91"/>
    </row>
    <row r="556" spans="5:39" x14ac:dyDescent="0.2">
      <c r="E556" s="4"/>
      <c r="F556" s="4"/>
      <c r="G556" s="4"/>
      <c r="AK556" s="2"/>
      <c r="AL556" s="90"/>
      <c r="AM556" s="91"/>
    </row>
    <row r="557" spans="5:39" x14ac:dyDescent="0.2">
      <c r="E557" s="4"/>
      <c r="F557" s="4"/>
      <c r="G557" s="4"/>
      <c r="AK557" s="2"/>
      <c r="AL557" s="90"/>
      <c r="AM557" s="91"/>
    </row>
    <row r="558" spans="5:39" x14ac:dyDescent="0.2">
      <c r="E558" s="4"/>
      <c r="F558" s="4"/>
      <c r="G558" s="4"/>
      <c r="AK558" s="2"/>
      <c r="AL558" s="90"/>
      <c r="AM558" s="91"/>
    </row>
    <row r="559" spans="5:39" x14ac:dyDescent="0.2">
      <c r="E559" s="4"/>
      <c r="F559" s="4"/>
      <c r="G559" s="4"/>
      <c r="AK559" s="2"/>
      <c r="AL559" s="90"/>
      <c r="AM559" s="91"/>
    </row>
    <row r="560" spans="5:39" x14ac:dyDescent="0.2">
      <c r="E560" s="4"/>
      <c r="F560" s="4"/>
      <c r="G560" s="4"/>
      <c r="AK560" s="2"/>
      <c r="AL560" s="90"/>
      <c r="AM560" s="91"/>
    </row>
    <row r="561" spans="5:39" x14ac:dyDescent="0.2">
      <c r="E561" s="4"/>
      <c r="F561" s="4"/>
      <c r="G561" s="4"/>
      <c r="AK561" s="2"/>
      <c r="AL561" s="90"/>
      <c r="AM561" s="91"/>
    </row>
    <row r="562" spans="5:39" x14ac:dyDescent="0.2">
      <c r="E562" s="4"/>
      <c r="F562" s="4"/>
      <c r="G562" s="4"/>
      <c r="AK562" s="2"/>
      <c r="AL562" s="90"/>
      <c r="AM562" s="91"/>
    </row>
    <row r="563" spans="5:39" x14ac:dyDescent="0.2">
      <c r="E563" s="4"/>
      <c r="F563" s="4"/>
      <c r="G563" s="4"/>
      <c r="AK563" s="2"/>
      <c r="AL563" s="90"/>
      <c r="AM563" s="91"/>
    </row>
    <row r="564" spans="5:39" x14ac:dyDescent="0.2">
      <c r="E564" s="4"/>
      <c r="F564" s="4"/>
      <c r="G564" s="4"/>
      <c r="AK564" s="2"/>
      <c r="AL564" s="90"/>
      <c r="AM564" s="91"/>
    </row>
    <row r="565" spans="5:39" x14ac:dyDescent="0.2">
      <c r="E565" s="4"/>
      <c r="F565" s="4"/>
      <c r="G565" s="4"/>
      <c r="AK565" s="2"/>
      <c r="AL565" s="90"/>
      <c r="AM565" s="91"/>
    </row>
    <row r="566" spans="5:39" x14ac:dyDescent="0.2">
      <c r="E566" s="4"/>
      <c r="F566" s="4"/>
      <c r="G566" s="4"/>
      <c r="AK566" s="2"/>
      <c r="AL566" s="90"/>
      <c r="AM566" s="91"/>
    </row>
    <row r="567" spans="5:39" x14ac:dyDescent="0.2">
      <c r="E567" s="4"/>
      <c r="F567" s="4"/>
      <c r="G567" s="4"/>
      <c r="AK567" s="2"/>
      <c r="AL567" s="90"/>
      <c r="AM567" s="91"/>
    </row>
    <row r="568" spans="5:39" x14ac:dyDescent="0.2">
      <c r="E568" s="4"/>
      <c r="F568" s="4"/>
      <c r="G568" s="4"/>
      <c r="AK568" s="2"/>
      <c r="AL568" s="90"/>
      <c r="AM568" s="91"/>
    </row>
    <row r="569" spans="5:39" x14ac:dyDescent="0.2">
      <c r="E569" s="4"/>
      <c r="F569" s="4"/>
      <c r="G569" s="4"/>
      <c r="AK569" s="2"/>
      <c r="AL569" s="90"/>
      <c r="AM569" s="91"/>
    </row>
    <row r="570" spans="5:39" x14ac:dyDescent="0.2">
      <c r="E570" s="4"/>
      <c r="F570" s="4"/>
      <c r="G570" s="4"/>
      <c r="AK570" s="2"/>
      <c r="AL570" s="90"/>
      <c r="AM570" s="91"/>
    </row>
    <row r="571" spans="5:39" x14ac:dyDescent="0.2">
      <c r="E571" s="4"/>
      <c r="F571" s="4"/>
      <c r="G571" s="4"/>
      <c r="AK571" s="2"/>
      <c r="AL571" s="90"/>
      <c r="AM571" s="91"/>
    </row>
    <row r="572" spans="5:39" x14ac:dyDescent="0.2">
      <c r="E572" s="4"/>
      <c r="F572" s="4"/>
      <c r="G572" s="4"/>
      <c r="AK572" s="2"/>
      <c r="AL572" s="90"/>
      <c r="AM572" s="91"/>
    </row>
    <row r="573" spans="5:39" x14ac:dyDescent="0.2">
      <c r="E573" s="4"/>
      <c r="F573" s="4"/>
      <c r="G573" s="4"/>
      <c r="AK573" s="2"/>
      <c r="AL573" s="90"/>
      <c r="AM573" s="91"/>
    </row>
    <row r="574" spans="5:39" x14ac:dyDescent="0.2">
      <c r="E574" s="4"/>
      <c r="F574" s="4"/>
      <c r="G574" s="4"/>
      <c r="AK574" s="2"/>
      <c r="AL574" s="90"/>
      <c r="AM574" s="91"/>
    </row>
    <row r="575" spans="5:39" x14ac:dyDescent="0.2">
      <c r="E575" s="4"/>
      <c r="F575" s="4"/>
      <c r="G575" s="4"/>
      <c r="AK575" s="2"/>
      <c r="AL575" s="90"/>
      <c r="AM575" s="91"/>
    </row>
    <row r="576" spans="5:39" x14ac:dyDescent="0.2">
      <c r="E576" s="4"/>
      <c r="F576" s="4"/>
      <c r="G576" s="4"/>
      <c r="AK576" s="2"/>
      <c r="AL576" s="90"/>
      <c r="AM576" s="91"/>
    </row>
    <row r="577" spans="5:39" x14ac:dyDescent="0.2">
      <c r="E577" s="4"/>
      <c r="F577" s="4"/>
      <c r="G577" s="4"/>
      <c r="AK577" s="2"/>
      <c r="AL577" s="90"/>
      <c r="AM577" s="91"/>
    </row>
    <row r="578" spans="5:39" x14ac:dyDescent="0.2">
      <c r="E578" s="4"/>
      <c r="F578" s="4"/>
      <c r="G578" s="4"/>
      <c r="AK578" s="2"/>
      <c r="AL578" s="90"/>
      <c r="AM578" s="91"/>
    </row>
    <row r="579" spans="5:39" x14ac:dyDescent="0.2">
      <c r="E579" s="4"/>
      <c r="F579" s="4"/>
      <c r="G579" s="4"/>
      <c r="AK579" s="2"/>
      <c r="AL579" s="90"/>
      <c r="AM579" s="91"/>
    </row>
    <row r="580" spans="5:39" x14ac:dyDescent="0.2">
      <c r="E580" s="4"/>
      <c r="F580" s="4"/>
      <c r="G580" s="4"/>
      <c r="AK580" s="2"/>
      <c r="AL580" s="90"/>
      <c r="AM580" s="91"/>
    </row>
    <row r="581" spans="5:39" x14ac:dyDescent="0.2">
      <c r="E581" s="4"/>
      <c r="F581" s="4"/>
      <c r="G581" s="4"/>
      <c r="AK581" s="2"/>
      <c r="AL581" s="90"/>
      <c r="AM581" s="91"/>
    </row>
    <row r="582" spans="5:39" x14ac:dyDescent="0.2">
      <c r="E582" s="4"/>
      <c r="F582" s="4"/>
      <c r="G582" s="4"/>
      <c r="AK582" s="2"/>
      <c r="AL582" s="90"/>
      <c r="AM582" s="91"/>
    </row>
    <row r="583" spans="5:39" x14ac:dyDescent="0.2">
      <c r="E583" s="4"/>
      <c r="F583" s="4"/>
      <c r="G583" s="4"/>
      <c r="AK583" s="2"/>
      <c r="AL583" s="90"/>
      <c r="AM583" s="91"/>
    </row>
    <row r="584" spans="5:39" x14ac:dyDescent="0.2">
      <c r="E584" s="4"/>
      <c r="F584" s="4"/>
      <c r="G584" s="4"/>
      <c r="AK584" s="2"/>
      <c r="AL584" s="90"/>
      <c r="AM584" s="91"/>
    </row>
    <row r="585" spans="5:39" x14ac:dyDescent="0.2">
      <c r="E585" s="4"/>
      <c r="F585" s="4"/>
      <c r="G585" s="4"/>
      <c r="AK585" s="2"/>
      <c r="AL585" s="90"/>
      <c r="AM585" s="91"/>
    </row>
    <row r="586" spans="5:39" x14ac:dyDescent="0.2">
      <c r="E586" s="4"/>
      <c r="F586" s="4"/>
      <c r="G586" s="4"/>
      <c r="AK586" s="2"/>
      <c r="AL586" s="90"/>
      <c r="AM586" s="91"/>
    </row>
    <row r="587" spans="5:39" x14ac:dyDescent="0.2">
      <c r="AK587" s="2"/>
      <c r="AL587" s="90"/>
      <c r="AM587" s="91"/>
    </row>
    <row r="588" spans="5:39" x14ac:dyDescent="0.2">
      <c r="AK588" s="2"/>
      <c r="AL588" s="90"/>
      <c r="AM588" s="91"/>
    </row>
    <row r="589" spans="5:39" x14ac:dyDescent="0.2">
      <c r="AK589" s="2"/>
      <c r="AL589" s="90"/>
      <c r="AM589" s="91"/>
    </row>
    <row r="590" spans="5:39" x14ac:dyDescent="0.2">
      <c r="AK590" s="2"/>
      <c r="AL590" s="90"/>
      <c r="AM590" s="91"/>
    </row>
    <row r="591" spans="5:39" x14ac:dyDescent="0.2">
      <c r="AK591" s="2"/>
      <c r="AL591" s="90"/>
      <c r="AM591" s="91"/>
    </row>
    <row r="592" spans="5:39" x14ac:dyDescent="0.2">
      <c r="AK592" s="2"/>
      <c r="AL592" s="90"/>
      <c r="AM592" s="91"/>
    </row>
    <row r="593" spans="36:39" x14ac:dyDescent="0.2">
      <c r="AK593" s="2"/>
      <c r="AL593" s="90"/>
      <c r="AM593" s="91"/>
    </row>
    <row r="594" spans="36:39" x14ac:dyDescent="0.2">
      <c r="AK594" s="2"/>
      <c r="AL594" s="90"/>
      <c r="AM594" s="91"/>
    </row>
    <row r="595" spans="36:39" x14ac:dyDescent="0.2">
      <c r="AK595" s="2"/>
      <c r="AL595" s="90"/>
      <c r="AM595" s="91"/>
    </row>
    <row r="596" spans="36:39" x14ac:dyDescent="0.2">
      <c r="AK596" s="2"/>
      <c r="AL596" s="90"/>
      <c r="AM596" s="91"/>
    </row>
    <row r="597" spans="36:39" x14ac:dyDescent="0.2">
      <c r="AK597" s="2"/>
      <c r="AL597" s="90"/>
      <c r="AM597" s="91"/>
    </row>
    <row r="598" spans="36:39" x14ac:dyDescent="0.2">
      <c r="AK598" s="2"/>
      <c r="AL598" s="90"/>
      <c r="AM598" s="91"/>
    </row>
    <row r="599" spans="36:39" x14ac:dyDescent="0.2">
      <c r="AK599" s="2"/>
      <c r="AL599" s="90"/>
      <c r="AM599" s="91"/>
    </row>
    <row r="600" spans="36:39" x14ac:dyDescent="0.2">
      <c r="AK600" s="2"/>
      <c r="AL600" s="90"/>
      <c r="AM600" s="91"/>
    </row>
    <row r="601" spans="36:39" ht="13.5" thickBot="1" x14ac:dyDescent="0.25">
      <c r="AK601" s="2"/>
      <c r="AL601" s="90"/>
      <c r="AM601" s="91"/>
    </row>
    <row r="602" spans="36:39" ht="13.5" thickBot="1" x14ac:dyDescent="0.25">
      <c r="AJ602" s="87"/>
      <c r="AK602" s="87"/>
      <c r="AL602" s="89"/>
      <c r="AM602" s="92"/>
    </row>
    <row r="603" spans="36:39" x14ac:dyDescent="0.2">
      <c r="AK603" s="2"/>
      <c r="AL603" s="90"/>
      <c r="AM603" s="91"/>
    </row>
    <row r="604" spans="36:39" x14ac:dyDescent="0.2">
      <c r="AK604" s="2"/>
      <c r="AL604" s="90"/>
      <c r="AM604" s="91"/>
    </row>
    <row r="605" spans="36:39" x14ac:dyDescent="0.2">
      <c r="AK605" s="2"/>
      <c r="AL605" s="90"/>
      <c r="AM605" s="91"/>
    </row>
    <row r="606" spans="36:39" x14ac:dyDescent="0.2">
      <c r="AK606" s="2"/>
      <c r="AL606" s="90"/>
      <c r="AM606" s="91"/>
    </row>
    <row r="607" spans="36:39" x14ac:dyDescent="0.2">
      <c r="AK607" s="2"/>
      <c r="AL607" s="90"/>
      <c r="AM607" s="91"/>
    </row>
    <row r="608" spans="36:39" x14ac:dyDescent="0.2">
      <c r="AK608" s="2"/>
      <c r="AL608" s="90"/>
      <c r="AM608" s="91"/>
    </row>
    <row r="609" spans="37:39" x14ac:dyDescent="0.2">
      <c r="AK609" s="2"/>
      <c r="AL609" s="90"/>
      <c r="AM609" s="91"/>
    </row>
    <row r="610" spans="37:39" x14ac:dyDescent="0.2">
      <c r="AK610" s="2"/>
      <c r="AL610" s="90"/>
      <c r="AM610" s="91"/>
    </row>
    <row r="611" spans="37:39" x14ac:dyDescent="0.2">
      <c r="AK611" s="2"/>
      <c r="AL611" s="90"/>
      <c r="AM611" s="91"/>
    </row>
    <row r="612" spans="37:39" x14ac:dyDescent="0.2">
      <c r="AK612" s="2"/>
      <c r="AL612" s="90"/>
      <c r="AM612" s="91"/>
    </row>
    <row r="613" spans="37:39" x14ac:dyDescent="0.2">
      <c r="AK613" s="2"/>
      <c r="AL613" s="90"/>
      <c r="AM613" s="91"/>
    </row>
    <row r="614" spans="37:39" x14ac:dyDescent="0.2">
      <c r="AK614" s="2"/>
      <c r="AL614" s="90"/>
      <c r="AM614" s="91"/>
    </row>
    <row r="615" spans="37:39" x14ac:dyDescent="0.2">
      <c r="AK615" s="2"/>
      <c r="AL615" s="90"/>
      <c r="AM615" s="91"/>
    </row>
    <row r="616" spans="37:39" x14ac:dyDescent="0.2">
      <c r="AK616" s="2"/>
      <c r="AL616" s="90"/>
      <c r="AM616" s="91"/>
    </row>
    <row r="617" spans="37:39" x14ac:dyDescent="0.2">
      <c r="AK617" s="2"/>
      <c r="AL617" s="90"/>
      <c r="AM617" s="91"/>
    </row>
    <row r="618" spans="37:39" x14ac:dyDescent="0.2">
      <c r="AK618" s="2"/>
      <c r="AL618" s="90"/>
      <c r="AM618" s="91"/>
    </row>
    <row r="619" spans="37:39" x14ac:dyDescent="0.2">
      <c r="AK619" s="2"/>
      <c r="AL619" s="90"/>
      <c r="AM619" s="91"/>
    </row>
    <row r="620" spans="37:39" x14ac:dyDescent="0.2">
      <c r="AK620" s="2"/>
      <c r="AL620" s="90"/>
      <c r="AM620" s="91"/>
    </row>
    <row r="621" spans="37:39" x14ac:dyDescent="0.2">
      <c r="AK621" s="2"/>
      <c r="AL621" s="90"/>
      <c r="AM621" s="91"/>
    </row>
    <row r="622" spans="37:39" x14ac:dyDescent="0.2">
      <c r="AK622" s="2"/>
      <c r="AL622" s="90"/>
      <c r="AM622" s="91"/>
    </row>
    <row r="623" spans="37:39" x14ac:dyDescent="0.2">
      <c r="AK623" s="2"/>
      <c r="AL623" s="90"/>
      <c r="AM623" s="91"/>
    </row>
    <row r="624" spans="37:39" x14ac:dyDescent="0.2">
      <c r="AK624" s="2"/>
      <c r="AL624" s="90"/>
      <c r="AM624" s="91"/>
    </row>
    <row r="625" spans="37:39" x14ac:dyDescent="0.2">
      <c r="AK625" s="2"/>
      <c r="AL625" s="90"/>
      <c r="AM625" s="91"/>
    </row>
    <row r="626" spans="37:39" x14ac:dyDescent="0.2">
      <c r="AK626" s="2"/>
      <c r="AL626" s="90"/>
      <c r="AM626" s="91"/>
    </row>
    <row r="627" spans="37:39" x14ac:dyDescent="0.2">
      <c r="AK627" s="2"/>
      <c r="AL627" s="90"/>
      <c r="AM627" s="91"/>
    </row>
    <row r="628" spans="37:39" x14ac:dyDescent="0.2">
      <c r="AK628" s="2"/>
      <c r="AL628" s="90"/>
      <c r="AM628" s="91"/>
    </row>
    <row r="629" spans="37:39" x14ac:dyDescent="0.2">
      <c r="AK629" s="2"/>
      <c r="AL629" s="90"/>
      <c r="AM629" s="91"/>
    </row>
    <row r="630" spans="37:39" x14ac:dyDescent="0.2">
      <c r="AK630" s="2"/>
      <c r="AL630" s="90"/>
      <c r="AM630" s="91"/>
    </row>
    <row r="631" spans="37:39" x14ac:dyDescent="0.2">
      <c r="AK631" s="2"/>
      <c r="AL631" s="90"/>
      <c r="AM631" s="91"/>
    </row>
    <row r="632" spans="37:39" x14ac:dyDescent="0.2">
      <c r="AK632" s="2"/>
      <c r="AL632" s="90"/>
      <c r="AM632" s="91"/>
    </row>
    <row r="633" spans="37:39" x14ac:dyDescent="0.2">
      <c r="AK633" s="2"/>
      <c r="AL633" s="90"/>
      <c r="AM633" s="91"/>
    </row>
    <row r="634" spans="37:39" x14ac:dyDescent="0.2">
      <c r="AK634" s="2"/>
      <c r="AL634" s="90"/>
      <c r="AM634" s="91"/>
    </row>
    <row r="635" spans="37:39" x14ac:dyDescent="0.2">
      <c r="AK635" s="2"/>
      <c r="AL635" s="90"/>
      <c r="AM635" s="91"/>
    </row>
    <row r="636" spans="37:39" x14ac:dyDescent="0.2">
      <c r="AK636" s="2"/>
      <c r="AL636" s="90"/>
      <c r="AM636" s="91"/>
    </row>
    <row r="637" spans="37:39" x14ac:dyDescent="0.2">
      <c r="AK637" s="2"/>
      <c r="AL637" s="90"/>
      <c r="AM637" s="91"/>
    </row>
    <row r="638" spans="37:39" x14ac:dyDescent="0.2">
      <c r="AK638" s="2"/>
      <c r="AL638" s="90"/>
      <c r="AM638" s="91"/>
    </row>
    <row r="639" spans="37:39" x14ac:dyDescent="0.2">
      <c r="AK639" s="2"/>
      <c r="AL639" s="90"/>
      <c r="AM639" s="91"/>
    </row>
    <row r="640" spans="37:39" x14ac:dyDescent="0.2">
      <c r="AK640" s="2"/>
      <c r="AL640" s="90"/>
      <c r="AM640" s="91"/>
    </row>
    <row r="641" spans="37:39" x14ac:dyDescent="0.2">
      <c r="AK641" s="2"/>
      <c r="AL641" s="90"/>
      <c r="AM641" s="91"/>
    </row>
    <row r="642" spans="37:39" x14ac:dyDescent="0.2">
      <c r="AK642" s="2"/>
      <c r="AL642" s="90"/>
      <c r="AM642" s="91"/>
    </row>
    <row r="643" spans="37:39" x14ac:dyDescent="0.2">
      <c r="AK643" s="2"/>
      <c r="AL643" s="90"/>
      <c r="AM643" s="91"/>
    </row>
    <row r="644" spans="37:39" x14ac:dyDescent="0.2">
      <c r="AK644" s="2"/>
      <c r="AL644" s="90"/>
      <c r="AM644" s="91"/>
    </row>
    <row r="645" spans="37:39" x14ac:dyDescent="0.2">
      <c r="AK645" s="2"/>
      <c r="AL645" s="90"/>
      <c r="AM645" s="91"/>
    </row>
    <row r="646" spans="37:39" x14ac:dyDescent="0.2">
      <c r="AK646" s="2"/>
      <c r="AL646" s="90"/>
      <c r="AM646" s="91"/>
    </row>
    <row r="647" spans="37:39" x14ac:dyDescent="0.2">
      <c r="AK647" s="2"/>
      <c r="AL647" s="90"/>
      <c r="AM647" s="91"/>
    </row>
    <row r="648" spans="37:39" x14ac:dyDescent="0.2">
      <c r="AK648" s="2"/>
      <c r="AL648" s="90"/>
      <c r="AM648" s="91"/>
    </row>
    <row r="649" spans="37:39" x14ac:dyDescent="0.2">
      <c r="AK649" s="2"/>
      <c r="AL649" s="90"/>
      <c r="AM649" s="91"/>
    </row>
    <row r="650" spans="37:39" x14ac:dyDescent="0.2">
      <c r="AK650" s="2"/>
      <c r="AL650" s="90"/>
      <c r="AM650" s="91"/>
    </row>
    <row r="651" spans="37:39" x14ac:dyDescent="0.2">
      <c r="AK651" s="2"/>
      <c r="AL651" s="90"/>
      <c r="AM651" s="91"/>
    </row>
    <row r="652" spans="37:39" x14ac:dyDescent="0.2">
      <c r="AK652" s="2"/>
      <c r="AL652" s="90"/>
      <c r="AM652" s="91"/>
    </row>
    <row r="653" spans="37:39" x14ac:dyDescent="0.2">
      <c r="AK653" s="2"/>
      <c r="AL653" s="90"/>
      <c r="AM653" s="91"/>
    </row>
    <row r="654" spans="37:39" x14ac:dyDescent="0.2">
      <c r="AK654" s="2"/>
      <c r="AL654" s="90"/>
      <c r="AM654" s="91"/>
    </row>
    <row r="655" spans="37:39" x14ac:dyDescent="0.2">
      <c r="AK655" s="2"/>
      <c r="AL655" s="90"/>
      <c r="AM655" s="91"/>
    </row>
    <row r="656" spans="37:39" x14ac:dyDescent="0.2">
      <c r="AK656" s="2"/>
      <c r="AL656" s="90"/>
      <c r="AM656" s="91"/>
    </row>
    <row r="657" spans="37:39" x14ac:dyDescent="0.2">
      <c r="AK657" s="2"/>
      <c r="AL657" s="90"/>
      <c r="AM657" s="91"/>
    </row>
    <row r="658" spans="37:39" x14ac:dyDescent="0.2">
      <c r="AK658" s="2"/>
      <c r="AL658" s="90"/>
      <c r="AM658" s="91"/>
    </row>
    <row r="659" spans="37:39" x14ac:dyDescent="0.2">
      <c r="AK659" s="2"/>
      <c r="AL659" s="90"/>
      <c r="AM659" s="91"/>
    </row>
    <row r="660" spans="37:39" x14ac:dyDescent="0.2">
      <c r="AK660" s="2"/>
      <c r="AL660" s="90"/>
      <c r="AM660" s="91"/>
    </row>
    <row r="661" spans="37:39" x14ac:dyDescent="0.2">
      <c r="AK661" s="2"/>
      <c r="AL661" s="90"/>
      <c r="AM661" s="91"/>
    </row>
    <row r="662" spans="37:39" x14ac:dyDescent="0.2">
      <c r="AK662" s="2"/>
      <c r="AL662" s="90"/>
      <c r="AM662" s="91"/>
    </row>
    <row r="663" spans="37:39" x14ac:dyDescent="0.2">
      <c r="AK663" s="2"/>
      <c r="AL663" s="90"/>
      <c r="AM663" s="91"/>
    </row>
    <row r="664" spans="37:39" x14ac:dyDescent="0.2">
      <c r="AK664" s="2"/>
      <c r="AL664" s="90"/>
      <c r="AM664" s="91"/>
    </row>
    <row r="665" spans="37:39" x14ac:dyDescent="0.2">
      <c r="AK665" s="2"/>
      <c r="AL665" s="90"/>
      <c r="AM665" s="91"/>
    </row>
    <row r="666" spans="37:39" x14ac:dyDescent="0.2">
      <c r="AK666" s="2"/>
      <c r="AL666" s="90"/>
      <c r="AM666" s="91"/>
    </row>
    <row r="667" spans="37:39" x14ac:dyDescent="0.2">
      <c r="AK667" s="2"/>
      <c r="AL667" s="90"/>
      <c r="AM667" s="91"/>
    </row>
    <row r="668" spans="37:39" x14ac:dyDescent="0.2">
      <c r="AK668" s="2"/>
      <c r="AL668" s="90"/>
      <c r="AM668" s="91"/>
    </row>
    <row r="669" spans="37:39" x14ac:dyDescent="0.2">
      <c r="AK669" s="2"/>
      <c r="AL669" s="90"/>
      <c r="AM669" s="91"/>
    </row>
    <row r="670" spans="37:39" x14ac:dyDescent="0.2">
      <c r="AK670" s="2"/>
      <c r="AL670" s="90"/>
      <c r="AM670" s="91"/>
    </row>
    <row r="671" spans="37:39" x14ac:dyDescent="0.2">
      <c r="AK671" s="2"/>
      <c r="AL671" s="90"/>
      <c r="AM671" s="91"/>
    </row>
    <row r="672" spans="37:39" x14ac:dyDescent="0.2">
      <c r="AK672" s="2"/>
      <c r="AL672" s="90"/>
      <c r="AM672" s="91"/>
    </row>
    <row r="673" spans="36:39" x14ac:dyDescent="0.2">
      <c r="AK673" s="2"/>
      <c r="AL673" s="90"/>
      <c r="AM673" s="91"/>
    </row>
    <row r="674" spans="36:39" x14ac:dyDescent="0.2">
      <c r="AK674" s="2"/>
      <c r="AL674" s="90"/>
      <c r="AM674" s="91"/>
    </row>
    <row r="675" spans="36:39" x14ac:dyDescent="0.2">
      <c r="AK675" s="2"/>
      <c r="AL675" s="90"/>
      <c r="AM675" s="91"/>
    </row>
    <row r="676" spans="36:39" x14ac:dyDescent="0.2">
      <c r="AK676" s="2"/>
      <c r="AL676" s="90"/>
      <c r="AM676" s="91"/>
    </row>
    <row r="677" spans="36:39" x14ac:dyDescent="0.2">
      <c r="AK677" s="2"/>
      <c r="AL677" s="90"/>
      <c r="AM677" s="91"/>
    </row>
    <row r="678" spans="36:39" x14ac:dyDescent="0.2">
      <c r="AK678" s="2"/>
      <c r="AL678" s="90"/>
      <c r="AM678" s="91"/>
    </row>
    <row r="679" spans="36:39" x14ac:dyDescent="0.2">
      <c r="AK679" s="2"/>
      <c r="AL679" s="90"/>
      <c r="AM679" s="91"/>
    </row>
    <row r="680" spans="36:39" x14ac:dyDescent="0.2">
      <c r="AK680" s="2"/>
      <c r="AL680" s="90"/>
      <c r="AM680" s="91"/>
    </row>
    <row r="681" spans="36:39" x14ac:dyDescent="0.2">
      <c r="AK681" s="2"/>
      <c r="AL681" s="90"/>
      <c r="AM681" s="91"/>
    </row>
    <row r="682" spans="36:39" x14ac:dyDescent="0.2">
      <c r="AK682" s="2"/>
      <c r="AL682" s="90"/>
      <c r="AM682" s="91"/>
    </row>
    <row r="683" spans="36:39" x14ac:dyDescent="0.2">
      <c r="AK683" s="2"/>
      <c r="AL683" s="90"/>
      <c r="AM683" s="91"/>
    </row>
    <row r="684" spans="36:39" x14ac:dyDescent="0.2">
      <c r="AK684" s="2"/>
      <c r="AL684" s="90"/>
      <c r="AM684" s="91"/>
    </row>
    <row r="685" spans="36:39" ht="13.5" thickBot="1" x14ac:dyDescent="0.25">
      <c r="AK685" s="2"/>
      <c r="AL685" s="90"/>
      <c r="AM685" s="91"/>
    </row>
    <row r="686" spans="36:39" ht="13.5" thickBot="1" x14ac:dyDescent="0.25">
      <c r="AJ686" s="87"/>
      <c r="AK686" s="87"/>
      <c r="AL686" s="89"/>
      <c r="AM686" s="92"/>
    </row>
    <row r="687" spans="36:39" x14ac:dyDescent="0.2">
      <c r="AK687" s="2"/>
      <c r="AL687" s="90"/>
      <c r="AM687" s="91"/>
    </row>
    <row r="688" spans="36:39" x14ac:dyDescent="0.2">
      <c r="AK688" s="2"/>
      <c r="AL688" s="90"/>
      <c r="AM688" s="91"/>
    </row>
    <row r="689" spans="37:39" x14ac:dyDescent="0.2">
      <c r="AK689" s="2"/>
      <c r="AL689" s="90"/>
      <c r="AM689" s="91"/>
    </row>
    <row r="690" spans="37:39" x14ac:dyDescent="0.2">
      <c r="AK690" s="2"/>
      <c r="AL690" s="90"/>
      <c r="AM690" s="91"/>
    </row>
    <row r="691" spans="37:39" x14ac:dyDescent="0.2">
      <c r="AK691" s="2"/>
      <c r="AL691" s="90"/>
      <c r="AM691" s="91"/>
    </row>
    <row r="692" spans="37:39" x14ac:dyDescent="0.2">
      <c r="AK692" s="2"/>
      <c r="AL692" s="90"/>
      <c r="AM692" s="91"/>
    </row>
    <row r="693" spans="37:39" x14ac:dyDescent="0.2">
      <c r="AK693" s="2"/>
      <c r="AL693" s="90"/>
      <c r="AM693" s="91"/>
    </row>
    <row r="694" spans="37:39" x14ac:dyDescent="0.2">
      <c r="AK694" s="2"/>
      <c r="AL694" s="90"/>
      <c r="AM694" s="91"/>
    </row>
    <row r="695" spans="37:39" x14ac:dyDescent="0.2">
      <c r="AK695" s="2"/>
      <c r="AL695" s="90"/>
      <c r="AM695" s="91"/>
    </row>
    <row r="696" spans="37:39" x14ac:dyDescent="0.2">
      <c r="AK696" s="2"/>
      <c r="AL696" s="90"/>
      <c r="AM696" s="91"/>
    </row>
    <row r="697" spans="37:39" x14ac:dyDescent="0.2">
      <c r="AK697" s="2"/>
      <c r="AL697" s="90"/>
      <c r="AM697" s="91"/>
    </row>
    <row r="698" spans="37:39" x14ac:dyDescent="0.2">
      <c r="AK698" s="2"/>
      <c r="AL698" s="90"/>
      <c r="AM698" s="91"/>
    </row>
    <row r="699" spans="37:39" x14ac:dyDescent="0.2">
      <c r="AK699" s="2"/>
      <c r="AL699" s="90"/>
      <c r="AM699" s="91"/>
    </row>
    <row r="700" spans="37:39" x14ac:dyDescent="0.2">
      <c r="AK700" s="2"/>
      <c r="AL700" s="90"/>
      <c r="AM700" s="91"/>
    </row>
    <row r="701" spans="37:39" x14ac:dyDescent="0.2">
      <c r="AK701" s="2"/>
      <c r="AL701" s="90"/>
      <c r="AM701" s="91"/>
    </row>
    <row r="702" spans="37:39" x14ac:dyDescent="0.2">
      <c r="AK702" s="2"/>
      <c r="AL702" s="90"/>
      <c r="AM702" s="91"/>
    </row>
    <row r="703" spans="37:39" x14ac:dyDescent="0.2">
      <c r="AK703" s="2"/>
      <c r="AL703" s="90"/>
      <c r="AM703" s="91"/>
    </row>
    <row r="704" spans="37:39" x14ac:dyDescent="0.2">
      <c r="AK704" s="2"/>
      <c r="AL704" s="90"/>
      <c r="AM704" s="91"/>
    </row>
    <row r="705" spans="37:39" x14ac:dyDescent="0.2">
      <c r="AK705" s="2"/>
      <c r="AL705" s="90"/>
      <c r="AM705" s="91"/>
    </row>
    <row r="706" spans="37:39" x14ac:dyDescent="0.2">
      <c r="AK706" s="2"/>
      <c r="AL706" s="90"/>
      <c r="AM706" s="91"/>
    </row>
    <row r="707" spans="37:39" x14ac:dyDescent="0.2">
      <c r="AK707" s="2"/>
      <c r="AL707" s="90"/>
      <c r="AM707" s="91"/>
    </row>
    <row r="708" spans="37:39" x14ac:dyDescent="0.2">
      <c r="AK708" s="2"/>
      <c r="AL708" s="90"/>
      <c r="AM708" s="91"/>
    </row>
    <row r="709" spans="37:39" x14ac:dyDescent="0.2">
      <c r="AK709" s="2"/>
      <c r="AL709" s="90"/>
      <c r="AM709" s="91"/>
    </row>
    <row r="710" spans="37:39" x14ac:dyDescent="0.2">
      <c r="AK710" s="2"/>
      <c r="AL710" s="90"/>
      <c r="AM710" s="91"/>
    </row>
    <row r="711" spans="37:39" x14ac:dyDescent="0.2">
      <c r="AK711" s="2"/>
      <c r="AL711" s="90"/>
      <c r="AM711" s="91"/>
    </row>
    <row r="712" spans="37:39" x14ac:dyDescent="0.2">
      <c r="AK712" s="2"/>
      <c r="AL712" s="90"/>
      <c r="AM712" s="91"/>
    </row>
    <row r="713" spans="37:39" x14ac:dyDescent="0.2">
      <c r="AK713" s="2"/>
      <c r="AL713" s="90"/>
      <c r="AM713" s="91"/>
    </row>
    <row r="714" spans="37:39" x14ac:dyDescent="0.2">
      <c r="AK714" s="2"/>
      <c r="AL714" s="90"/>
      <c r="AM714" s="91"/>
    </row>
    <row r="715" spans="37:39" x14ac:dyDescent="0.2">
      <c r="AK715" s="2"/>
      <c r="AL715" s="90"/>
      <c r="AM715" s="91"/>
    </row>
    <row r="716" spans="37:39" x14ac:dyDescent="0.2">
      <c r="AK716" s="2"/>
      <c r="AL716" s="90"/>
      <c r="AM716" s="91"/>
    </row>
    <row r="717" spans="37:39" x14ac:dyDescent="0.2">
      <c r="AK717" s="2"/>
      <c r="AL717" s="90"/>
      <c r="AM717" s="91"/>
    </row>
    <row r="718" spans="37:39" x14ac:dyDescent="0.2">
      <c r="AK718" s="2"/>
      <c r="AL718" s="90"/>
      <c r="AM718" s="91"/>
    </row>
    <row r="719" spans="37:39" x14ac:dyDescent="0.2">
      <c r="AK719" s="2"/>
      <c r="AL719" s="90"/>
      <c r="AM719" s="91"/>
    </row>
    <row r="720" spans="37:39" x14ac:dyDescent="0.2">
      <c r="AK720" s="2"/>
      <c r="AL720" s="90"/>
      <c r="AM720" s="91"/>
    </row>
    <row r="721" spans="37:39" x14ac:dyDescent="0.2">
      <c r="AK721" s="2"/>
      <c r="AL721" s="90"/>
      <c r="AM721" s="91"/>
    </row>
    <row r="722" spans="37:39" x14ac:dyDescent="0.2">
      <c r="AK722" s="2"/>
      <c r="AL722" s="90"/>
      <c r="AM722" s="91"/>
    </row>
    <row r="723" spans="37:39" x14ac:dyDescent="0.2">
      <c r="AK723" s="2"/>
      <c r="AL723" s="90"/>
      <c r="AM723" s="91"/>
    </row>
    <row r="724" spans="37:39" x14ac:dyDescent="0.2">
      <c r="AK724" s="2"/>
      <c r="AL724" s="90"/>
      <c r="AM724" s="91"/>
    </row>
    <row r="725" spans="37:39" x14ac:dyDescent="0.2">
      <c r="AK725" s="2"/>
      <c r="AL725" s="90"/>
      <c r="AM725" s="91"/>
    </row>
    <row r="726" spans="37:39" x14ac:dyDescent="0.2">
      <c r="AK726" s="2"/>
      <c r="AL726" s="90"/>
      <c r="AM726" s="91"/>
    </row>
    <row r="727" spans="37:39" x14ac:dyDescent="0.2">
      <c r="AK727" s="2"/>
      <c r="AL727" s="90"/>
      <c r="AM727" s="91"/>
    </row>
    <row r="728" spans="37:39" x14ac:dyDescent="0.2">
      <c r="AK728" s="2"/>
      <c r="AL728" s="90"/>
      <c r="AM728" s="91"/>
    </row>
    <row r="729" spans="37:39" x14ac:dyDescent="0.2">
      <c r="AK729" s="2"/>
      <c r="AL729" s="90"/>
      <c r="AM729" s="91"/>
    </row>
    <row r="730" spans="37:39" x14ac:dyDescent="0.2">
      <c r="AK730" s="2"/>
      <c r="AL730" s="90"/>
      <c r="AM730" s="91"/>
    </row>
    <row r="731" spans="37:39" x14ac:dyDescent="0.2">
      <c r="AK731" s="2"/>
      <c r="AL731" s="90"/>
      <c r="AM731" s="91"/>
    </row>
    <row r="732" spans="37:39" x14ac:dyDescent="0.2">
      <c r="AK732" s="2"/>
      <c r="AL732" s="90"/>
      <c r="AM732" s="91"/>
    </row>
    <row r="733" spans="37:39" x14ac:dyDescent="0.2">
      <c r="AK733" s="2"/>
      <c r="AL733" s="90"/>
      <c r="AM733" s="91"/>
    </row>
    <row r="734" spans="37:39" x14ac:dyDescent="0.2">
      <c r="AK734" s="2"/>
      <c r="AL734" s="90"/>
      <c r="AM734" s="91"/>
    </row>
    <row r="735" spans="37:39" x14ac:dyDescent="0.2">
      <c r="AK735" s="2"/>
      <c r="AL735" s="90"/>
      <c r="AM735" s="91"/>
    </row>
    <row r="736" spans="37:39" x14ac:dyDescent="0.2">
      <c r="AK736" s="2"/>
      <c r="AL736" s="90"/>
      <c r="AM736" s="91"/>
    </row>
    <row r="737" spans="37:39" x14ac:dyDescent="0.2">
      <c r="AK737" s="2"/>
      <c r="AL737" s="90"/>
      <c r="AM737" s="91"/>
    </row>
    <row r="738" spans="37:39" x14ac:dyDescent="0.2">
      <c r="AK738" s="2"/>
      <c r="AL738" s="90"/>
      <c r="AM738" s="91"/>
    </row>
    <row r="739" spans="37:39" x14ac:dyDescent="0.2">
      <c r="AK739" s="2"/>
      <c r="AL739" s="90"/>
      <c r="AM739" s="91"/>
    </row>
    <row r="740" spans="37:39" x14ac:dyDescent="0.2">
      <c r="AK740" s="2"/>
      <c r="AL740" s="90"/>
      <c r="AM740" s="91"/>
    </row>
    <row r="741" spans="37:39" x14ac:dyDescent="0.2">
      <c r="AK741" s="2"/>
      <c r="AL741" s="90"/>
      <c r="AM741" s="91"/>
    </row>
    <row r="742" spans="37:39" x14ac:dyDescent="0.2">
      <c r="AK742" s="2"/>
      <c r="AL742" s="90"/>
      <c r="AM742" s="91"/>
    </row>
    <row r="743" spans="37:39" x14ac:dyDescent="0.2">
      <c r="AK743" s="2"/>
      <c r="AL743" s="90"/>
      <c r="AM743" s="91"/>
    </row>
    <row r="744" spans="37:39" x14ac:dyDescent="0.2">
      <c r="AK744" s="2"/>
      <c r="AL744" s="90"/>
      <c r="AM744" s="91"/>
    </row>
    <row r="745" spans="37:39" x14ac:dyDescent="0.2">
      <c r="AK745" s="2"/>
      <c r="AL745" s="90"/>
      <c r="AM745" s="91"/>
    </row>
    <row r="746" spans="37:39" x14ac:dyDescent="0.2">
      <c r="AK746" s="2"/>
      <c r="AL746" s="90"/>
      <c r="AM746" s="91"/>
    </row>
    <row r="747" spans="37:39" x14ac:dyDescent="0.2">
      <c r="AK747" s="2"/>
      <c r="AL747" s="90"/>
      <c r="AM747" s="91"/>
    </row>
    <row r="748" spans="37:39" x14ac:dyDescent="0.2">
      <c r="AK748" s="2"/>
      <c r="AL748" s="90"/>
      <c r="AM748" s="91"/>
    </row>
    <row r="749" spans="37:39" x14ac:dyDescent="0.2">
      <c r="AK749" s="2"/>
      <c r="AL749" s="90"/>
      <c r="AM749" s="91"/>
    </row>
    <row r="750" spans="37:39" x14ac:dyDescent="0.2">
      <c r="AK750" s="2"/>
      <c r="AL750" s="90"/>
      <c r="AM750" s="91"/>
    </row>
    <row r="751" spans="37:39" x14ac:dyDescent="0.2">
      <c r="AK751" s="2"/>
      <c r="AL751" s="90"/>
      <c r="AM751" s="91"/>
    </row>
    <row r="752" spans="37:39" x14ac:dyDescent="0.2">
      <c r="AK752" s="2"/>
      <c r="AL752" s="90"/>
      <c r="AM752" s="91"/>
    </row>
    <row r="753" spans="37:39" x14ac:dyDescent="0.2">
      <c r="AK753" s="2"/>
      <c r="AL753" s="90"/>
      <c r="AM753" s="91"/>
    </row>
    <row r="754" spans="37:39" x14ac:dyDescent="0.2">
      <c r="AK754" s="2"/>
      <c r="AL754" s="90"/>
      <c r="AM754" s="91"/>
    </row>
    <row r="755" spans="37:39" x14ac:dyDescent="0.2">
      <c r="AK755" s="2"/>
      <c r="AL755" s="90"/>
      <c r="AM755" s="91"/>
    </row>
    <row r="756" spans="37:39" x14ac:dyDescent="0.2">
      <c r="AK756" s="2"/>
      <c r="AL756" s="90"/>
      <c r="AM756" s="91"/>
    </row>
    <row r="757" spans="37:39" x14ac:dyDescent="0.2">
      <c r="AK757" s="2"/>
      <c r="AL757" s="90"/>
      <c r="AM757" s="91"/>
    </row>
    <row r="758" spans="37:39" x14ac:dyDescent="0.2">
      <c r="AK758" s="2"/>
      <c r="AL758" s="90"/>
      <c r="AM758" s="91"/>
    </row>
    <row r="759" spans="37:39" x14ac:dyDescent="0.2">
      <c r="AK759" s="2"/>
      <c r="AL759" s="90"/>
      <c r="AM759" s="91"/>
    </row>
    <row r="760" spans="37:39" x14ac:dyDescent="0.2">
      <c r="AK760" s="2"/>
      <c r="AL760" s="90"/>
      <c r="AM760" s="91"/>
    </row>
    <row r="761" spans="37:39" x14ac:dyDescent="0.2">
      <c r="AK761" s="2"/>
      <c r="AL761" s="90"/>
      <c r="AM761" s="91"/>
    </row>
    <row r="762" spans="37:39" x14ac:dyDescent="0.2">
      <c r="AK762" s="2"/>
      <c r="AL762" s="90"/>
      <c r="AM762" s="91"/>
    </row>
    <row r="763" spans="37:39" x14ac:dyDescent="0.2">
      <c r="AK763" s="2"/>
      <c r="AL763" s="90"/>
      <c r="AM763" s="91"/>
    </row>
    <row r="764" spans="37:39" x14ac:dyDescent="0.2">
      <c r="AK764" s="2"/>
      <c r="AL764" s="90"/>
      <c r="AM764" s="91"/>
    </row>
    <row r="765" spans="37:39" x14ac:dyDescent="0.2">
      <c r="AK765" s="2"/>
      <c r="AL765" s="90"/>
      <c r="AM765" s="91"/>
    </row>
    <row r="766" spans="37:39" x14ac:dyDescent="0.2">
      <c r="AK766" s="2"/>
      <c r="AL766" s="90"/>
      <c r="AM766" s="91"/>
    </row>
    <row r="767" spans="37:39" x14ac:dyDescent="0.2">
      <c r="AK767" s="2"/>
      <c r="AL767" s="90"/>
      <c r="AM767" s="91"/>
    </row>
    <row r="768" spans="37:39" x14ac:dyDescent="0.2">
      <c r="AK768" s="2"/>
      <c r="AL768" s="90"/>
      <c r="AM768" s="91"/>
    </row>
    <row r="769" spans="36:39" ht="13.5" thickBot="1" x14ac:dyDescent="0.25">
      <c r="AK769" s="2"/>
      <c r="AL769" s="90"/>
      <c r="AM769" s="91"/>
    </row>
    <row r="770" spans="36:39" ht="13.5" thickBot="1" x14ac:dyDescent="0.25">
      <c r="AJ770" s="87"/>
      <c r="AK770" s="87"/>
      <c r="AL770" s="89"/>
      <c r="AM770" s="92"/>
    </row>
    <row r="771" spans="36:39" x14ac:dyDescent="0.2">
      <c r="AK771" s="2"/>
      <c r="AL771" s="90"/>
      <c r="AM771" s="91"/>
    </row>
    <row r="772" spans="36:39" x14ac:dyDescent="0.2">
      <c r="AK772" s="2"/>
      <c r="AL772" s="90"/>
      <c r="AM772" s="91"/>
    </row>
    <row r="773" spans="36:39" x14ac:dyDescent="0.2">
      <c r="AK773" s="2"/>
      <c r="AL773" s="90"/>
      <c r="AM773" s="91"/>
    </row>
    <row r="774" spans="36:39" x14ac:dyDescent="0.2">
      <c r="AK774" s="2"/>
      <c r="AL774" s="90"/>
      <c r="AM774" s="91"/>
    </row>
    <row r="775" spans="36:39" x14ac:dyDescent="0.2">
      <c r="AK775" s="2"/>
      <c r="AL775" s="90"/>
      <c r="AM775" s="91"/>
    </row>
    <row r="776" spans="36:39" x14ac:dyDescent="0.2">
      <c r="AK776" s="2"/>
      <c r="AL776" s="90"/>
      <c r="AM776" s="91"/>
    </row>
    <row r="777" spans="36:39" x14ac:dyDescent="0.2">
      <c r="AK777" s="2"/>
      <c r="AL777" s="90"/>
      <c r="AM777" s="91"/>
    </row>
    <row r="778" spans="36:39" x14ac:dyDescent="0.2">
      <c r="AK778" s="2"/>
      <c r="AL778" s="90"/>
      <c r="AM778" s="91"/>
    </row>
    <row r="779" spans="36:39" x14ac:dyDescent="0.2">
      <c r="AK779" s="2"/>
      <c r="AL779" s="90"/>
      <c r="AM779" s="91"/>
    </row>
    <row r="780" spans="36:39" x14ac:dyDescent="0.2">
      <c r="AK780" s="2"/>
      <c r="AL780" s="90"/>
      <c r="AM780" s="91"/>
    </row>
    <row r="781" spans="36:39" x14ac:dyDescent="0.2">
      <c r="AK781" s="2"/>
      <c r="AL781" s="90"/>
      <c r="AM781" s="91"/>
    </row>
    <row r="782" spans="36:39" x14ac:dyDescent="0.2">
      <c r="AK782" s="2"/>
      <c r="AL782" s="90"/>
      <c r="AM782" s="91"/>
    </row>
    <row r="783" spans="36:39" x14ac:dyDescent="0.2">
      <c r="AK783" s="2"/>
      <c r="AL783" s="90"/>
      <c r="AM783" s="91"/>
    </row>
    <row r="784" spans="36:39" x14ac:dyDescent="0.2">
      <c r="AK784" s="2"/>
      <c r="AL784" s="90"/>
      <c r="AM784" s="91"/>
    </row>
    <row r="785" spans="37:39" x14ac:dyDescent="0.2">
      <c r="AK785" s="2"/>
      <c r="AL785" s="90"/>
      <c r="AM785" s="91"/>
    </row>
    <row r="786" spans="37:39" x14ac:dyDescent="0.2">
      <c r="AK786" s="2"/>
      <c r="AL786" s="90"/>
      <c r="AM786" s="91"/>
    </row>
    <row r="787" spans="37:39" x14ac:dyDescent="0.2">
      <c r="AK787" s="2"/>
      <c r="AL787" s="90"/>
      <c r="AM787" s="91"/>
    </row>
    <row r="788" spans="37:39" x14ac:dyDescent="0.2">
      <c r="AK788" s="2"/>
      <c r="AL788" s="90"/>
      <c r="AM788" s="91"/>
    </row>
    <row r="789" spans="37:39" x14ac:dyDescent="0.2">
      <c r="AK789" s="2"/>
      <c r="AL789" s="90"/>
      <c r="AM789" s="91"/>
    </row>
    <row r="790" spans="37:39" x14ac:dyDescent="0.2">
      <c r="AK790" s="2"/>
      <c r="AL790" s="90"/>
      <c r="AM790" s="91"/>
    </row>
    <row r="791" spans="37:39" x14ac:dyDescent="0.2">
      <c r="AK791" s="2"/>
      <c r="AL791" s="90"/>
      <c r="AM791" s="91"/>
    </row>
    <row r="792" spans="37:39" x14ac:dyDescent="0.2">
      <c r="AK792" s="2"/>
      <c r="AL792" s="90"/>
      <c r="AM792" s="91"/>
    </row>
    <row r="793" spans="37:39" x14ac:dyDescent="0.2">
      <c r="AK793" s="2"/>
      <c r="AL793" s="90"/>
      <c r="AM793" s="91"/>
    </row>
    <row r="794" spans="37:39" x14ac:dyDescent="0.2">
      <c r="AK794" s="2"/>
      <c r="AL794" s="90"/>
      <c r="AM794" s="91"/>
    </row>
    <row r="795" spans="37:39" x14ac:dyDescent="0.2">
      <c r="AK795" s="2"/>
      <c r="AL795" s="90"/>
      <c r="AM795" s="91"/>
    </row>
    <row r="796" spans="37:39" x14ac:dyDescent="0.2">
      <c r="AK796" s="2"/>
      <c r="AL796" s="90"/>
      <c r="AM796" s="91"/>
    </row>
    <row r="797" spans="37:39" x14ac:dyDescent="0.2">
      <c r="AK797" s="2"/>
      <c r="AL797" s="90"/>
      <c r="AM797" s="91"/>
    </row>
    <row r="798" spans="37:39" x14ac:dyDescent="0.2">
      <c r="AK798" s="2"/>
      <c r="AL798" s="90"/>
      <c r="AM798" s="91"/>
    </row>
    <row r="799" spans="37:39" x14ac:dyDescent="0.2">
      <c r="AK799" s="2"/>
      <c r="AL799" s="90"/>
      <c r="AM799" s="91"/>
    </row>
    <row r="800" spans="37:39" x14ac:dyDescent="0.2">
      <c r="AK800" s="2"/>
      <c r="AL800" s="90"/>
      <c r="AM800" s="91"/>
    </row>
    <row r="801" spans="37:39" x14ac:dyDescent="0.2">
      <c r="AK801" s="2"/>
      <c r="AL801" s="90"/>
      <c r="AM801" s="91"/>
    </row>
    <row r="802" spans="37:39" x14ac:dyDescent="0.2">
      <c r="AK802" s="2"/>
      <c r="AL802" s="90"/>
      <c r="AM802" s="91"/>
    </row>
    <row r="803" spans="37:39" x14ac:dyDescent="0.2">
      <c r="AK803" s="2"/>
      <c r="AL803" s="90"/>
      <c r="AM803" s="91"/>
    </row>
    <row r="804" spans="37:39" x14ac:dyDescent="0.2">
      <c r="AK804" s="2"/>
      <c r="AL804" s="90"/>
      <c r="AM804" s="91"/>
    </row>
    <row r="805" spans="37:39" x14ac:dyDescent="0.2">
      <c r="AK805" s="2"/>
      <c r="AL805" s="90"/>
      <c r="AM805" s="91"/>
    </row>
    <row r="806" spans="37:39" x14ac:dyDescent="0.2">
      <c r="AK806" s="2"/>
      <c r="AL806" s="90"/>
      <c r="AM806" s="91"/>
    </row>
    <row r="807" spans="37:39" x14ac:dyDescent="0.2">
      <c r="AK807" s="2"/>
      <c r="AL807" s="90"/>
      <c r="AM807" s="91"/>
    </row>
    <row r="808" spans="37:39" x14ac:dyDescent="0.2">
      <c r="AK808" s="2"/>
      <c r="AL808" s="90"/>
      <c r="AM808" s="91"/>
    </row>
    <row r="809" spans="37:39" x14ac:dyDescent="0.2">
      <c r="AK809" s="2"/>
      <c r="AL809" s="90"/>
      <c r="AM809" s="91"/>
    </row>
    <row r="810" spans="37:39" x14ac:dyDescent="0.2">
      <c r="AK810" s="2"/>
      <c r="AL810" s="90"/>
      <c r="AM810" s="91"/>
    </row>
    <row r="811" spans="37:39" x14ac:dyDescent="0.2">
      <c r="AK811" s="2"/>
      <c r="AL811" s="90"/>
      <c r="AM811" s="91"/>
    </row>
    <row r="812" spans="37:39" x14ac:dyDescent="0.2">
      <c r="AK812" s="2"/>
      <c r="AL812" s="90"/>
      <c r="AM812" s="91"/>
    </row>
    <row r="813" spans="37:39" x14ac:dyDescent="0.2">
      <c r="AK813" s="2"/>
      <c r="AL813" s="90"/>
      <c r="AM813" s="91"/>
    </row>
    <row r="814" spans="37:39" x14ac:dyDescent="0.2">
      <c r="AK814" s="2"/>
      <c r="AL814" s="90"/>
      <c r="AM814" s="91"/>
    </row>
    <row r="815" spans="37:39" x14ac:dyDescent="0.2">
      <c r="AK815" s="2"/>
      <c r="AL815" s="90"/>
      <c r="AM815" s="91"/>
    </row>
    <row r="816" spans="37:39" x14ac:dyDescent="0.2">
      <c r="AK816" s="2"/>
      <c r="AL816" s="90"/>
      <c r="AM816" s="91"/>
    </row>
    <row r="817" spans="37:39" x14ac:dyDescent="0.2">
      <c r="AK817" s="2"/>
      <c r="AL817" s="90"/>
      <c r="AM817" s="91"/>
    </row>
    <row r="818" spans="37:39" x14ac:dyDescent="0.2">
      <c r="AK818" s="2"/>
      <c r="AL818" s="90"/>
      <c r="AM818" s="91"/>
    </row>
    <row r="819" spans="37:39" x14ac:dyDescent="0.2">
      <c r="AK819" s="2"/>
      <c r="AL819" s="90"/>
      <c r="AM819" s="91"/>
    </row>
    <row r="820" spans="37:39" x14ac:dyDescent="0.2">
      <c r="AK820" s="2"/>
      <c r="AL820" s="90"/>
      <c r="AM820" s="91"/>
    </row>
    <row r="821" spans="37:39" x14ac:dyDescent="0.2">
      <c r="AK821" s="2"/>
      <c r="AL821" s="90"/>
      <c r="AM821" s="91"/>
    </row>
    <row r="822" spans="37:39" x14ac:dyDescent="0.2">
      <c r="AK822" s="2"/>
      <c r="AL822" s="90"/>
      <c r="AM822" s="91"/>
    </row>
    <row r="823" spans="37:39" x14ac:dyDescent="0.2">
      <c r="AK823" s="2"/>
      <c r="AL823" s="90"/>
      <c r="AM823" s="91"/>
    </row>
    <row r="824" spans="37:39" x14ac:dyDescent="0.2">
      <c r="AK824" s="2"/>
      <c r="AL824" s="90"/>
      <c r="AM824" s="91"/>
    </row>
    <row r="825" spans="37:39" x14ac:dyDescent="0.2">
      <c r="AK825" s="2"/>
      <c r="AL825" s="90"/>
      <c r="AM825" s="91"/>
    </row>
    <row r="826" spans="37:39" x14ac:dyDescent="0.2">
      <c r="AK826" s="2"/>
      <c r="AL826" s="90"/>
      <c r="AM826" s="91"/>
    </row>
    <row r="827" spans="37:39" x14ac:dyDescent="0.2">
      <c r="AK827" s="2"/>
      <c r="AL827" s="90"/>
      <c r="AM827" s="91"/>
    </row>
    <row r="828" spans="37:39" x14ac:dyDescent="0.2">
      <c r="AK828" s="2"/>
      <c r="AL828" s="90"/>
      <c r="AM828" s="91"/>
    </row>
    <row r="829" spans="37:39" x14ac:dyDescent="0.2">
      <c r="AK829" s="2"/>
      <c r="AL829" s="90"/>
      <c r="AM829" s="91"/>
    </row>
    <row r="830" spans="37:39" x14ac:dyDescent="0.2">
      <c r="AK830" s="2"/>
      <c r="AL830" s="90"/>
      <c r="AM830" s="91"/>
    </row>
    <row r="831" spans="37:39" x14ac:dyDescent="0.2">
      <c r="AK831" s="2"/>
      <c r="AL831" s="90"/>
      <c r="AM831" s="91"/>
    </row>
    <row r="832" spans="37:39" x14ac:dyDescent="0.2">
      <c r="AK832" s="2"/>
      <c r="AL832" s="90"/>
      <c r="AM832" s="91"/>
    </row>
    <row r="833" spans="37:39" x14ac:dyDescent="0.2">
      <c r="AK833" s="2"/>
      <c r="AL833" s="90"/>
      <c r="AM833" s="91"/>
    </row>
    <row r="834" spans="37:39" x14ac:dyDescent="0.2">
      <c r="AK834" s="2"/>
      <c r="AL834" s="90"/>
      <c r="AM834" s="91"/>
    </row>
    <row r="835" spans="37:39" x14ac:dyDescent="0.2">
      <c r="AK835" s="2"/>
      <c r="AL835" s="90"/>
      <c r="AM835" s="91"/>
    </row>
    <row r="836" spans="37:39" x14ac:dyDescent="0.2">
      <c r="AK836" s="2"/>
      <c r="AL836" s="90"/>
      <c r="AM836" s="91"/>
    </row>
    <row r="837" spans="37:39" x14ac:dyDescent="0.2">
      <c r="AK837" s="2"/>
      <c r="AL837" s="90"/>
      <c r="AM837" s="91"/>
    </row>
    <row r="838" spans="37:39" x14ac:dyDescent="0.2">
      <c r="AK838" s="2"/>
      <c r="AL838" s="90"/>
      <c r="AM838" s="91"/>
    </row>
    <row r="839" spans="37:39" x14ac:dyDescent="0.2">
      <c r="AK839" s="2"/>
      <c r="AL839" s="90"/>
      <c r="AM839" s="91"/>
    </row>
    <row r="840" spans="37:39" x14ac:dyDescent="0.2">
      <c r="AK840" s="2"/>
      <c r="AL840" s="90"/>
      <c r="AM840" s="91"/>
    </row>
    <row r="841" spans="37:39" x14ac:dyDescent="0.2">
      <c r="AK841" s="2"/>
      <c r="AL841" s="90"/>
      <c r="AM841" s="91"/>
    </row>
    <row r="842" spans="37:39" x14ac:dyDescent="0.2">
      <c r="AK842" s="2"/>
      <c r="AL842" s="90"/>
      <c r="AM842" s="91"/>
    </row>
    <row r="843" spans="37:39" x14ac:dyDescent="0.2">
      <c r="AK843" s="2"/>
      <c r="AL843" s="90"/>
      <c r="AM843" s="91"/>
    </row>
    <row r="844" spans="37:39" x14ac:dyDescent="0.2">
      <c r="AK844" s="2"/>
      <c r="AL844" s="90"/>
      <c r="AM844" s="91"/>
    </row>
    <row r="845" spans="37:39" x14ac:dyDescent="0.2">
      <c r="AK845" s="2"/>
      <c r="AL845" s="90"/>
      <c r="AM845" s="91"/>
    </row>
    <row r="846" spans="37:39" x14ac:dyDescent="0.2">
      <c r="AK846" s="2"/>
      <c r="AL846" s="90"/>
      <c r="AM846" s="91"/>
    </row>
    <row r="847" spans="37:39" x14ac:dyDescent="0.2">
      <c r="AK847" s="2"/>
      <c r="AL847" s="90"/>
      <c r="AM847" s="91"/>
    </row>
    <row r="848" spans="37:39" x14ac:dyDescent="0.2">
      <c r="AK848" s="2"/>
      <c r="AL848" s="90"/>
      <c r="AM848" s="91"/>
    </row>
    <row r="849" spans="36:39" x14ac:dyDescent="0.2">
      <c r="AK849" s="2"/>
      <c r="AL849" s="90"/>
      <c r="AM849" s="91"/>
    </row>
    <row r="850" spans="36:39" x14ac:dyDescent="0.2">
      <c r="AK850" s="2"/>
      <c r="AL850" s="90"/>
      <c r="AM850" s="91"/>
    </row>
    <row r="851" spans="36:39" x14ac:dyDescent="0.2">
      <c r="AK851" s="2"/>
      <c r="AL851" s="90"/>
      <c r="AM851" s="91"/>
    </row>
    <row r="852" spans="36:39" x14ac:dyDescent="0.2">
      <c r="AK852" s="2"/>
      <c r="AL852" s="90"/>
      <c r="AM852" s="91"/>
    </row>
    <row r="853" spans="36:39" ht="13.5" thickBot="1" x14ac:dyDescent="0.25">
      <c r="AK853" s="2"/>
      <c r="AL853" s="90"/>
      <c r="AM853" s="91"/>
    </row>
    <row r="854" spans="36:39" ht="13.5" thickBot="1" x14ac:dyDescent="0.25">
      <c r="AJ854" s="87"/>
      <c r="AK854" s="87"/>
      <c r="AL854" s="89"/>
      <c r="AM854" s="92"/>
    </row>
    <row r="855" spans="36:39" x14ac:dyDescent="0.2">
      <c r="AK855" s="2"/>
      <c r="AL855" s="90"/>
      <c r="AM855" s="91"/>
    </row>
    <row r="856" spans="36:39" x14ac:dyDescent="0.2">
      <c r="AK856" s="2"/>
      <c r="AL856" s="90"/>
      <c r="AM856" s="91"/>
    </row>
    <row r="857" spans="36:39" x14ac:dyDescent="0.2">
      <c r="AK857" s="2"/>
      <c r="AL857" s="90"/>
      <c r="AM857" s="91"/>
    </row>
    <row r="858" spans="36:39" x14ac:dyDescent="0.2">
      <c r="AK858" s="2"/>
      <c r="AL858" s="90"/>
      <c r="AM858" s="91"/>
    </row>
    <row r="859" spans="36:39" x14ac:dyDescent="0.2">
      <c r="AK859" s="2"/>
      <c r="AL859" s="90"/>
      <c r="AM859" s="91"/>
    </row>
    <row r="860" spans="36:39" x14ac:dyDescent="0.2">
      <c r="AK860" s="2"/>
      <c r="AL860" s="90"/>
      <c r="AM860" s="91"/>
    </row>
    <row r="861" spans="36:39" x14ac:dyDescent="0.2">
      <c r="AK861" s="2"/>
      <c r="AL861" s="90"/>
      <c r="AM861" s="91"/>
    </row>
    <row r="862" spans="36:39" x14ac:dyDescent="0.2">
      <c r="AK862" s="2"/>
      <c r="AL862" s="90"/>
      <c r="AM862" s="91"/>
    </row>
    <row r="863" spans="36:39" x14ac:dyDescent="0.2">
      <c r="AK863" s="2"/>
      <c r="AL863" s="90"/>
      <c r="AM863" s="91"/>
    </row>
    <row r="864" spans="36:39" x14ac:dyDescent="0.2">
      <c r="AK864" s="2"/>
      <c r="AL864" s="90"/>
      <c r="AM864" s="91"/>
    </row>
    <row r="865" spans="37:39" x14ac:dyDescent="0.2">
      <c r="AK865" s="2"/>
      <c r="AL865" s="90"/>
      <c r="AM865" s="91"/>
    </row>
    <row r="866" spans="37:39" x14ac:dyDescent="0.2">
      <c r="AK866" s="2"/>
      <c r="AL866" s="90"/>
      <c r="AM866" s="91"/>
    </row>
    <row r="867" spans="37:39" x14ac:dyDescent="0.2">
      <c r="AK867" s="2"/>
      <c r="AL867" s="90"/>
      <c r="AM867" s="91"/>
    </row>
    <row r="868" spans="37:39" x14ac:dyDescent="0.2">
      <c r="AK868" s="2"/>
      <c r="AL868" s="90"/>
      <c r="AM868" s="91"/>
    </row>
    <row r="869" spans="37:39" x14ac:dyDescent="0.2">
      <c r="AK869" s="2"/>
      <c r="AL869" s="90"/>
      <c r="AM869" s="91"/>
    </row>
    <row r="870" spans="37:39" x14ac:dyDescent="0.2">
      <c r="AK870" s="2"/>
      <c r="AL870" s="90"/>
      <c r="AM870" s="91"/>
    </row>
    <row r="871" spans="37:39" x14ac:dyDescent="0.2">
      <c r="AK871" s="2"/>
      <c r="AL871" s="90"/>
      <c r="AM871" s="91"/>
    </row>
    <row r="872" spans="37:39" x14ac:dyDescent="0.2">
      <c r="AK872" s="2"/>
      <c r="AL872" s="90"/>
      <c r="AM872" s="91"/>
    </row>
    <row r="873" spans="37:39" x14ac:dyDescent="0.2">
      <c r="AK873" s="2"/>
      <c r="AL873" s="90"/>
      <c r="AM873" s="91"/>
    </row>
    <row r="874" spans="37:39" x14ac:dyDescent="0.2">
      <c r="AK874" s="2"/>
      <c r="AL874" s="90"/>
      <c r="AM874" s="91"/>
    </row>
    <row r="875" spans="37:39" x14ac:dyDescent="0.2">
      <c r="AK875" s="2"/>
      <c r="AL875" s="90"/>
      <c r="AM875" s="91"/>
    </row>
    <row r="876" spans="37:39" x14ac:dyDescent="0.2">
      <c r="AK876" s="2"/>
      <c r="AL876" s="90"/>
      <c r="AM876" s="91"/>
    </row>
    <row r="877" spans="37:39" x14ac:dyDescent="0.2">
      <c r="AK877" s="2"/>
      <c r="AL877" s="90"/>
      <c r="AM877" s="91"/>
    </row>
    <row r="878" spans="37:39" x14ac:dyDescent="0.2">
      <c r="AK878" s="2"/>
      <c r="AL878" s="90"/>
      <c r="AM878" s="91"/>
    </row>
    <row r="879" spans="37:39" x14ac:dyDescent="0.2">
      <c r="AK879" s="2"/>
      <c r="AL879" s="90"/>
      <c r="AM879" s="91"/>
    </row>
    <row r="880" spans="37:39" x14ac:dyDescent="0.2">
      <c r="AK880" s="2"/>
      <c r="AL880" s="90"/>
      <c r="AM880" s="91"/>
    </row>
    <row r="881" spans="37:39" x14ac:dyDescent="0.2">
      <c r="AK881" s="2"/>
      <c r="AL881" s="90"/>
      <c r="AM881" s="91"/>
    </row>
    <row r="882" spans="37:39" x14ac:dyDescent="0.2">
      <c r="AK882" s="2"/>
      <c r="AL882" s="90"/>
      <c r="AM882" s="91"/>
    </row>
    <row r="883" spans="37:39" x14ac:dyDescent="0.2">
      <c r="AK883" s="2"/>
      <c r="AL883" s="90"/>
      <c r="AM883" s="91"/>
    </row>
    <row r="884" spans="37:39" x14ac:dyDescent="0.2">
      <c r="AK884" s="2"/>
      <c r="AL884" s="90"/>
      <c r="AM884" s="91"/>
    </row>
    <row r="885" spans="37:39" x14ac:dyDescent="0.2">
      <c r="AK885" s="2"/>
      <c r="AL885" s="90"/>
      <c r="AM885" s="91"/>
    </row>
    <row r="886" spans="37:39" x14ac:dyDescent="0.2">
      <c r="AK886" s="2"/>
      <c r="AL886" s="90"/>
      <c r="AM886" s="91"/>
    </row>
    <row r="887" spans="37:39" x14ac:dyDescent="0.2">
      <c r="AK887" s="2"/>
      <c r="AL887" s="90"/>
      <c r="AM887" s="91"/>
    </row>
    <row r="888" spans="37:39" x14ac:dyDescent="0.2">
      <c r="AK888" s="2"/>
      <c r="AL888" s="90"/>
      <c r="AM888" s="91"/>
    </row>
    <row r="889" spans="37:39" x14ac:dyDescent="0.2">
      <c r="AK889" s="2"/>
      <c r="AL889" s="90"/>
      <c r="AM889" s="91"/>
    </row>
    <row r="890" spans="37:39" x14ac:dyDescent="0.2">
      <c r="AK890" s="2"/>
      <c r="AL890" s="90"/>
      <c r="AM890" s="91"/>
    </row>
    <row r="891" spans="37:39" x14ac:dyDescent="0.2">
      <c r="AK891" s="2"/>
      <c r="AL891" s="90"/>
      <c r="AM891" s="91"/>
    </row>
    <row r="892" spans="37:39" x14ac:dyDescent="0.2">
      <c r="AK892" s="2"/>
      <c r="AL892" s="90"/>
      <c r="AM892" s="91"/>
    </row>
    <row r="893" spans="37:39" x14ac:dyDescent="0.2">
      <c r="AK893" s="2"/>
      <c r="AL893" s="90"/>
      <c r="AM893" s="91"/>
    </row>
    <row r="894" spans="37:39" x14ac:dyDescent="0.2">
      <c r="AK894" s="2"/>
      <c r="AL894" s="90"/>
      <c r="AM894" s="91"/>
    </row>
    <row r="895" spans="37:39" x14ac:dyDescent="0.2">
      <c r="AK895" s="2"/>
      <c r="AL895" s="90"/>
      <c r="AM895" s="91"/>
    </row>
    <row r="896" spans="37:39" x14ac:dyDescent="0.2">
      <c r="AK896" s="2"/>
      <c r="AL896" s="90"/>
      <c r="AM896" s="91"/>
    </row>
    <row r="897" spans="37:39" x14ac:dyDescent="0.2">
      <c r="AK897" s="2"/>
      <c r="AL897" s="90"/>
      <c r="AM897" s="91"/>
    </row>
    <row r="898" spans="37:39" x14ac:dyDescent="0.2">
      <c r="AK898" s="2"/>
      <c r="AL898" s="90"/>
      <c r="AM898" s="91"/>
    </row>
    <row r="899" spans="37:39" x14ac:dyDescent="0.2">
      <c r="AK899" s="2"/>
      <c r="AL899" s="90"/>
      <c r="AM899" s="91"/>
    </row>
    <row r="900" spans="37:39" x14ac:dyDescent="0.2">
      <c r="AK900" s="2"/>
      <c r="AL900" s="90"/>
      <c r="AM900" s="91"/>
    </row>
    <row r="901" spans="37:39" x14ac:dyDescent="0.2">
      <c r="AK901" s="2"/>
      <c r="AL901" s="90"/>
      <c r="AM901" s="91"/>
    </row>
    <row r="902" spans="37:39" x14ac:dyDescent="0.2">
      <c r="AK902" s="2"/>
      <c r="AL902" s="90"/>
      <c r="AM902" s="91"/>
    </row>
    <row r="903" spans="37:39" x14ac:dyDescent="0.2">
      <c r="AK903" s="2"/>
      <c r="AL903" s="90"/>
      <c r="AM903" s="91"/>
    </row>
    <row r="904" spans="37:39" x14ac:dyDescent="0.2">
      <c r="AK904" s="2"/>
      <c r="AL904" s="90"/>
      <c r="AM904" s="91"/>
    </row>
    <row r="905" spans="37:39" x14ac:dyDescent="0.2">
      <c r="AK905" s="2"/>
      <c r="AL905" s="90"/>
      <c r="AM905" s="91"/>
    </row>
    <row r="906" spans="37:39" x14ac:dyDescent="0.2">
      <c r="AK906" s="2"/>
      <c r="AL906" s="90"/>
      <c r="AM906" s="91"/>
    </row>
    <row r="907" spans="37:39" x14ac:dyDescent="0.2">
      <c r="AK907" s="2"/>
      <c r="AL907" s="90"/>
      <c r="AM907" s="91"/>
    </row>
    <row r="908" spans="37:39" x14ac:dyDescent="0.2">
      <c r="AK908" s="2"/>
      <c r="AL908" s="90"/>
      <c r="AM908" s="91"/>
    </row>
    <row r="909" spans="37:39" x14ac:dyDescent="0.2">
      <c r="AK909" s="2"/>
      <c r="AL909" s="90"/>
      <c r="AM909" s="91"/>
    </row>
    <row r="910" spans="37:39" x14ac:dyDescent="0.2">
      <c r="AK910" s="2"/>
      <c r="AL910" s="90"/>
      <c r="AM910" s="91"/>
    </row>
    <row r="911" spans="37:39" x14ac:dyDescent="0.2">
      <c r="AK911" s="2"/>
      <c r="AL911" s="90"/>
      <c r="AM911" s="91"/>
    </row>
    <row r="912" spans="37:39" x14ac:dyDescent="0.2">
      <c r="AK912" s="2"/>
      <c r="AL912" s="90"/>
      <c r="AM912" s="91"/>
    </row>
    <row r="913" spans="37:39" x14ac:dyDescent="0.2">
      <c r="AK913" s="2"/>
      <c r="AL913" s="90"/>
      <c r="AM913" s="91"/>
    </row>
    <row r="914" spans="37:39" x14ac:dyDescent="0.2">
      <c r="AK914" s="2"/>
      <c r="AL914" s="90"/>
      <c r="AM914" s="91"/>
    </row>
    <row r="915" spans="37:39" x14ac:dyDescent="0.2">
      <c r="AK915" s="2"/>
      <c r="AL915" s="90"/>
      <c r="AM915" s="91"/>
    </row>
    <row r="916" spans="37:39" x14ac:dyDescent="0.2">
      <c r="AK916" s="2"/>
      <c r="AL916" s="90"/>
      <c r="AM916" s="91"/>
    </row>
    <row r="917" spans="37:39" x14ac:dyDescent="0.2">
      <c r="AK917" s="2"/>
      <c r="AL917" s="90"/>
      <c r="AM917" s="91"/>
    </row>
    <row r="918" spans="37:39" x14ac:dyDescent="0.2">
      <c r="AK918" s="2"/>
      <c r="AL918" s="90"/>
      <c r="AM918" s="91"/>
    </row>
    <row r="919" spans="37:39" x14ac:dyDescent="0.2">
      <c r="AK919" s="2"/>
      <c r="AL919" s="90"/>
      <c r="AM919" s="91"/>
    </row>
    <row r="920" spans="37:39" x14ac:dyDescent="0.2">
      <c r="AK920" s="2"/>
      <c r="AL920" s="90"/>
      <c r="AM920" s="91"/>
    </row>
    <row r="921" spans="37:39" x14ac:dyDescent="0.2">
      <c r="AK921" s="2"/>
      <c r="AL921" s="90"/>
      <c r="AM921" s="91"/>
    </row>
    <row r="922" spans="37:39" x14ac:dyDescent="0.2">
      <c r="AK922" s="2"/>
      <c r="AL922" s="90"/>
      <c r="AM922" s="91"/>
    </row>
    <row r="923" spans="37:39" x14ac:dyDescent="0.2">
      <c r="AK923" s="2"/>
      <c r="AL923" s="90"/>
      <c r="AM923" s="91"/>
    </row>
    <row r="924" spans="37:39" x14ac:dyDescent="0.2">
      <c r="AK924" s="2"/>
      <c r="AL924" s="90"/>
      <c r="AM924" s="91"/>
    </row>
    <row r="925" spans="37:39" x14ac:dyDescent="0.2">
      <c r="AK925" s="2"/>
      <c r="AL925" s="90"/>
      <c r="AM925" s="91"/>
    </row>
    <row r="926" spans="37:39" x14ac:dyDescent="0.2">
      <c r="AK926" s="2"/>
      <c r="AL926" s="90"/>
      <c r="AM926" s="91"/>
    </row>
    <row r="927" spans="37:39" x14ac:dyDescent="0.2">
      <c r="AK927" s="2"/>
      <c r="AL927" s="90"/>
      <c r="AM927" s="91"/>
    </row>
    <row r="928" spans="37:39" x14ac:dyDescent="0.2">
      <c r="AK928" s="2"/>
      <c r="AL928" s="90"/>
      <c r="AM928" s="91"/>
    </row>
    <row r="929" spans="36:39" x14ac:dyDescent="0.2">
      <c r="AK929" s="2"/>
      <c r="AL929" s="90"/>
      <c r="AM929" s="91"/>
    </row>
    <row r="930" spans="36:39" x14ac:dyDescent="0.2">
      <c r="AK930" s="2"/>
      <c r="AL930" s="90"/>
      <c r="AM930" s="91"/>
    </row>
    <row r="931" spans="36:39" x14ac:dyDescent="0.2">
      <c r="AK931" s="2"/>
      <c r="AL931" s="90"/>
      <c r="AM931" s="91"/>
    </row>
    <row r="932" spans="36:39" x14ac:dyDescent="0.2">
      <c r="AK932" s="2"/>
      <c r="AL932" s="90"/>
      <c r="AM932" s="91"/>
    </row>
    <row r="933" spans="36:39" x14ac:dyDescent="0.2">
      <c r="AK933" s="2"/>
      <c r="AL933" s="90"/>
      <c r="AM933" s="91"/>
    </row>
    <row r="934" spans="36:39" x14ac:dyDescent="0.2">
      <c r="AK934" s="2"/>
      <c r="AL934" s="90"/>
      <c r="AM934" s="91"/>
    </row>
    <row r="935" spans="36:39" x14ac:dyDescent="0.2">
      <c r="AK935" s="2"/>
      <c r="AL935" s="90"/>
      <c r="AM935" s="91"/>
    </row>
    <row r="936" spans="36:39" x14ac:dyDescent="0.2">
      <c r="AK936" s="2"/>
      <c r="AL936" s="90"/>
      <c r="AM936" s="91"/>
    </row>
    <row r="937" spans="36:39" ht="13.5" thickBot="1" x14ac:dyDescent="0.25">
      <c r="AK937" s="2"/>
      <c r="AL937" s="90"/>
      <c r="AM937" s="91"/>
    </row>
    <row r="938" spans="36:39" ht="13.5" thickBot="1" x14ac:dyDescent="0.25">
      <c r="AJ938" s="87"/>
      <c r="AK938" s="87"/>
      <c r="AL938" s="89"/>
      <c r="AM938" s="92"/>
    </row>
    <row r="939" spans="36:39" x14ac:dyDescent="0.2">
      <c r="AK939" s="2"/>
      <c r="AL939" s="90"/>
      <c r="AM939" s="91"/>
    </row>
    <row r="940" spans="36:39" x14ac:dyDescent="0.2">
      <c r="AK940" s="2"/>
      <c r="AL940" s="90"/>
      <c r="AM940" s="91"/>
    </row>
    <row r="941" spans="36:39" x14ac:dyDescent="0.2">
      <c r="AK941" s="2"/>
      <c r="AL941" s="90"/>
      <c r="AM941" s="91"/>
    </row>
    <row r="942" spans="36:39" x14ac:dyDescent="0.2">
      <c r="AK942" s="2"/>
      <c r="AL942" s="90"/>
      <c r="AM942" s="91"/>
    </row>
    <row r="943" spans="36:39" x14ac:dyDescent="0.2">
      <c r="AK943" s="2"/>
      <c r="AL943" s="90"/>
      <c r="AM943" s="91"/>
    </row>
    <row r="944" spans="36:39" x14ac:dyDescent="0.2">
      <c r="AK944" s="2"/>
      <c r="AL944" s="90"/>
      <c r="AM944" s="91"/>
    </row>
    <row r="945" spans="37:39" x14ac:dyDescent="0.2">
      <c r="AK945" s="2"/>
      <c r="AL945" s="90"/>
      <c r="AM945" s="91"/>
    </row>
    <row r="946" spans="37:39" x14ac:dyDescent="0.2">
      <c r="AK946" s="2"/>
      <c r="AL946" s="90"/>
      <c r="AM946" s="91"/>
    </row>
    <row r="947" spans="37:39" x14ac:dyDescent="0.2">
      <c r="AK947" s="2"/>
      <c r="AL947" s="90"/>
      <c r="AM947" s="91"/>
    </row>
    <row r="948" spans="37:39" x14ac:dyDescent="0.2">
      <c r="AK948" s="2"/>
      <c r="AL948" s="90"/>
      <c r="AM948" s="91"/>
    </row>
    <row r="949" spans="37:39" x14ac:dyDescent="0.2">
      <c r="AK949" s="2"/>
      <c r="AL949" s="90"/>
      <c r="AM949" s="91"/>
    </row>
    <row r="950" spans="37:39" x14ac:dyDescent="0.2">
      <c r="AK950" s="2"/>
      <c r="AL950" s="90"/>
      <c r="AM950" s="91"/>
    </row>
    <row r="951" spans="37:39" x14ac:dyDescent="0.2">
      <c r="AK951" s="2"/>
      <c r="AL951" s="90"/>
      <c r="AM951" s="91"/>
    </row>
    <row r="952" spans="37:39" x14ac:dyDescent="0.2">
      <c r="AK952" s="2"/>
      <c r="AL952" s="90"/>
      <c r="AM952" s="91"/>
    </row>
    <row r="953" spans="37:39" x14ac:dyDescent="0.2">
      <c r="AK953" s="2"/>
      <c r="AL953" s="90"/>
      <c r="AM953" s="91"/>
    </row>
    <row r="954" spans="37:39" x14ac:dyDescent="0.2">
      <c r="AK954" s="2"/>
      <c r="AL954" s="90"/>
      <c r="AM954" s="91"/>
    </row>
    <row r="955" spans="37:39" x14ac:dyDescent="0.2">
      <c r="AK955" s="2"/>
      <c r="AL955" s="90"/>
      <c r="AM955" s="91"/>
    </row>
    <row r="956" spans="37:39" x14ac:dyDescent="0.2">
      <c r="AK956" s="2"/>
      <c r="AL956" s="90"/>
      <c r="AM956" s="91"/>
    </row>
    <row r="957" spans="37:39" x14ac:dyDescent="0.2">
      <c r="AK957" s="2"/>
      <c r="AL957" s="90"/>
      <c r="AM957" s="91"/>
    </row>
    <row r="958" spans="37:39" x14ac:dyDescent="0.2">
      <c r="AK958" s="2"/>
      <c r="AL958" s="90"/>
      <c r="AM958" s="91"/>
    </row>
    <row r="959" spans="37:39" x14ac:dyDescent="0.2">
      <c r="AK959" s="2"/>
      <c r="AL959" s="90"/>
      <c r="AM959" s="91"/>
    </row>
    <row r="960" spans="37:39" x14ac:dyDescent="0.2">
      <c r="AK960" s="2"/>
      <c r="AL960" s="90"/>
      <c r="AM960" s="91"/>
    </row>
    <row r="961" spans="37:39" x14ac:dyDescent="0.2">
      <c r="AK961" s="2"/>
      <c r="AL961" s="90"/>
      <c r="AM961" s="91"/>
    </row>
    <row r="962" spans="37:39" x14ac:dyDescent="0.2">
      <c r="AK962" s="2"/>
      <c r="AL962" s="90"/>
      <c r="AM962" s="91"/>
    </row>
    <row r="963" spans="37:39" x14ac:dyDescent="0.2">
      <c r="AK963" s="2"/>
      <c r="AL963" s="90"/>
      <c r="AM963" s="91"/>
    </row>
    <row r="964" spans="37:39" x14ac:dyDescent="0.2">
      <c r="AK964" s="2"/>
      <c r="AL964" s="90"/>
      <c r="AM964" s="91"/>
    </row>
    <row r="965" spans="37:39" x14ac:dyDescent="0.2">
      <c r="AK965" s="2"/>
      <c r="AL965" s="90"/>
      <c r="AM965" s="91"/>
    </row>
    <row r="966" spans="37:39" x14ac:dyDescent="0.2">
      <c r="AK966" s="2"/>
      <c r="AL966" s="90"/>
      <c r="AM966" s="91"/>
    </row>
    <row r="967" spans="37:39" x14ac:dyDescent="0.2">
      <c r="AK967" s="2"/>
      <c r="AL967" s="90"/>
      <c r="AM967" s="91"/>
    </row>
    <row r="968" spans="37:39" x14ac:dyDescent="0.2">
      <c r="AK968" s="2"/>
      <c r="AL968" s="90"/>
      <c r="AM968" s="91"/>
    </row>
    <row r="969" spans="37:39" x14ac:dyDescent="0.2">
      <c r="AK969" s="2"/>
      <c r="AL969" s="90"/>
      <c r="AM969" s="91"/>
    </row>
    <row r="970" spans="37:39" x14ac:dyDescent="0.2">
      <c r="AK970" s="2"/>
      <c r="AL970" s="90"/>
      <c r="AM970" s="91"/>
    </row>
    <row r="971" spans="37:39" x14ac:dyDescent="0.2">
      <c r="AK971" s="2"/>
      <c r="AL971" s="90"/>
      <c r="AM971" s="91"/>
    </row>
    <row r="972" spans="37:39" x14ac:dyDescent="0.2">
      <c r="AK972" s="2"/>
      <c r="AL972" s="90"/>
      <c r="AM972" s="91"/>
    </row>
    <row r="973" spans="37:39" x14ac:dyDescent="0.2">
      <c r="AK973" s="2"/>
      <c r="AL973" s="90"/>
      <c r="AM973" s="91"/>
    </row>
    <row r="974" spans="37:39" x14ac:dyDescent="0.2">
      <c r="AK974" s="2"/>
      <c r="AL974" s="90"/>
      <c r="AM974" s="91"/>
    </row>
    <row r="975" spans="37:39" x14ac:dyDescent="0.2">
      <c r="AK975" s="2"/>
      <c r="AL975" s="90"/>
      <c r="AM975" s="91"/>
    </row>
    <row r="976" spans="37:39" x14ac:dyDescent="0.2">
      <c r="AK976" s="2"/>
      <c r="AL976" s="90"/>
      <c r="AM976" s="91"/>
    </row>
    <row r="977" spans="37:39" x14ac:dyDescent="0.2">
      <c r="AK977" s="2"/>
      <c r="AL977" s="90"/>
      <c r="AM977" s="91"/>
    </row>
    <row r="978" spans="37:39" x14ac:dyDescent="0.2">
      <c r="AK978" s="2"/>
      <c r="AL978" s="90"/>
      <c r="AM978" s="91"/>
    </row>
    <row r="979" spans="37:39" x14ac:dyDescent="0.2">
      <c r="AK979" s="2"/>
      <c r="AL979" s="90"/>
      <c r="AM979" s="91"/>
    </row>
    <row r="980" spans="37:39" x14ac:dyDescent="0.2">
      <c r="AK980" s="2"/>
      <c r="AL980" s="90"/>
      <c r="AM980" s="91"/>
    </row>
    <row r="981" spans="37:39" x14ac:dyDescent="0.2">
      <c r="AK981" s="2"/>
      <c r="AL981" s="90"/>
      <c r="AM981" s="91"/>
    </row>
    <row r="982" spans="37:39" x14ac:dyDescent="0.2">
      <c r="AK982" s="2"/>
      <c r="AL982" s="90"/>
      <c r="AM982" s="91"/>
    </row>
    <row r="983" spans="37:39" x14ac:dyDescent="0.2">
      <c r="AK983" s="2"/>
      <c r="AL983" s="90"/>
      <c r="AM983" s="91"/>
    </row>
    <row r="984" spans="37:39" x14ac:dyDescent="0.2">
      <c r="AK984" s="2"/>
      <c r="AL984" s="90"/>
      <c r="AM984" s="91"/>
    </row>
    <row r="985" spans="37:39" x14ac:dyDescent="0.2">
      <c r="AK985" s="2"/>
      <c r="AL985" s="90"/>
      <c r="AM985" s="91"/>
    </row>
    <row r="986" spans="37:39" x14ac:dyDescent="0.2">
      <c r="AK986" s="2"/>
      <c r="AL986" s="90"/>
      <c r="AM986" s="91"/>
    </row>
    <row r="987" spans="37:39" x14ac:dyDescent="0.2">
      <c r="AK987" s="2"/>
      <c r="AL987" s="90"/>
      <c r="AM987" s="91"/>
    </row>
    <row r="988" spans="37:39" x14ac:dyDescent="0.2">
      <c r="AK988" s="2"/>
      <c r="AL988" s="90"/>
      <c r="AM988" s="91"/>
    </row>
    <row r="989" spans="37:39" x14ac:dyDescent="0.2">
      <c r="AK989" s="2"/>
      <c r="AL989" s="90"/>
      <c r="AM989" s="91"/>
    </row>
    <row r="990" spans="37:39" x14ac:dyDescent="0.2">
      <c r="AK990" s="2"/>
      <c r="AL990" s="90"/>
      <c r="AM990" s="91"/>
    </row>
    <row r="991" spans="37:39" x14ac:dyDescent="0.2">
      <c r="AK991" s="2"/>
      <c r="AL991" s="90"/>
      <c r="AM991" s="91"/>
    </row>
    <row r="992" spans="37:39" x14ac:dyDescent="0.2">
      <c r="AK992" s="2"/>
      <c r="AL992" s="90"/>
      <c r="AM992" s="91"/>
    </row>
    <row r="993" spans="37:39" x14ac:dyDescent="0.2">
      <c r="AK993" s="2"/>
      <c r="AL993" s="90"/>
      <c r="AM993" s="91"/>
    </row>
    <row r="994" spans="37:39" x14ac:dyDescent="0.2">
      <c r="AK994" s="2"/>
      <c r="AL994" s="90"/>
      <c r="AM994" s="91"/>
    </row>
    <row r="995" spans="37:39" x14ac:dyDescent="0.2">
      <c r="AK995" s="2"/>
      <c r="AL995" s="90"/>
      <c r="AM995" s="91"/>
    </row>
    <row r="996" spans="37:39" x14ac:dyDescent="0.2">
      <c r="AK996" s="2"/>
      <c r="AL996" s="90"/>
      <c r="AM996" s="91"/>
    </row>
    <row r="997" spans="37:39" x14ac:dyDescent="0.2">
      <c r="AK997" s="2"/>
      <c r="AL997" s="90"/>
      <c r="AM997" s="91"/>
    </row>
    <row r="998" spans="37:39" x14ac:dyDescent="0.2">
      <c r="AK998" s="2"/>
      <c r="AL998" s="90"/>
      <c r="AM998" s="91"/>
    </row>
    <row r="999" spans="37:39" x14ac:dyDescent="0.2">
      <c r="AK999" s="2"/>
      <c r="AL999" s="90"/>
      <c r="AM999" s="91"/>
    </row>
    <row r="1000" spans="37:39" x14ac:dyDescent="0.2">
      <c r="AK1000" s="2"/>
      <c r="AL1000" s="90"/>
      <c r="AM1000" s="91"/>
    </row>
    <row r="1001" spans="37:39" x14ac:dyDescent="0.2">
      <c r="AK1001" s="2"/>
      <c r="AL1001" s="90"/>
      <c r="AM1001" s="91"/>
    </row>
    <row r="1002" spans="37:39" x14ac:dyDescent="0.2">
      <c r="AK1002" s="2"/>
      <c r="AL1002" s="90"/>
      <c r="AM1002" s="91"/>
    </row>
    <row r="1003" spans="37:39" x14ac:dyDescent="0.2">
      <c r="AK1003" s="2"/>
      <c r="AL1003" s="90"/>
      <c r="AM1003" s="91"/>
    </row>
    <row r="1004" spans="37:39" x14ac:dyDescent="0.2">
      <c r="AK1004" s="2"/>
      <c r="AL1004" s="90"/>
      <c r="AM1004" s="91"/>
    </row>
    <row r="1005" spans="37:39" x14ac:dyDescent="0.2">
      <c r="AK1005" s="2"/>
      <c r="AL1005" s="90"/>
      <c r="AM1005" s="91"/>
    </row>
    <row r="1006" spans="37:39" x14ac:dyDescent="0.2">
      <c r="AK1006" s="2"/>
      <c r="AL1006" s="90"/>
      <c r="AM1006" s="91"/>
    </row>
    <row r="1007" spans="37:39" x14ac:dyDescent="0.2">
      <c r="AK1007" s="2"/>
      <c r="AL1007" s="90"/>
      <c r="AM1007" s="91"/>
    </row>
    <row r="1008" spans="37:39" x14ac:dyDescent="0.2">
      <c r="AK1008" s="2"/>
      <c r="AL1008" s="90"/>
      <c r="AM1008" s="91"/>
    </row>
    <row r="1009" spans="36:39" x14ac:dyDescent="0.2">
      <c r="AK1009" s="2"/>
      <c r="AL1009" s="90"/>
      <c r="AM1009" s="91"/>
    </row>
    <row r="1010" spans="36:39" x14ac:dyDescent="0.2">
      <c r="AK1010" s="2"/>
      <c r="AL1010" s="90"/>
      <c r="AM1010" s="91"/>
    </row>
    <row r="1011" spans="36:39" x14ac:dyDescent="0.2">
      <c r="AK1011" s="2"/>
      <c r="AL1011" s="90"/>
      <c r="AM1011" s="91"/>
    </row>
    <row r="1012" spans="36:39" x14ac:dyDescent="0.2">
      <c r="AK1012" s="2"/>
      <c r="AL1012" s="90"/>
      <c r="AM1012" s="91"/>
    </row>
    <row r="1013" spans="36:39" x14ac:dyDescent="0.2">
      <c r="AK1013" s="2"/>
      <c r="AL1013" s="90"/>
      <c r="AM1013" s="91"/>
    </row>
    <row r="1014" spans="36:39" x14ac:dyDescent="0.2">
      <c r="AK1014" s="2"/>
      <c r="AL1014" s="90"/>
      <c r="AM1014" s="91"/>
    </row>
    <row r="1015" spans="36:39" x14ac:dyDescent="0.2">
      <c r="AK1015" s="2"/>
      <c r="AL1015" s="90"/>
      <c r="AM1015" s="91"/>
    </row>
    <row r="1016" spans="36:39" x14ac:dyDescent="0.2">
      <c r="AK1016" s="2"/>
      <c r="AL1016" s="90"/>
      <c r="AM1016" s="91"/>
    </row>
    <row r="1017" spans="36:39" x14ac:dyDescent="0.2">
      <c r="AK1017" s="2"/>
      <c r="AL1017" s="90"/>
      <c r="AM1017" s="91"/>
    </row>
    <row r="1018" spans="36:39" x14ac:dyDescent="0.2">
      <c r="AK1018" s="2"/>
      <c r="AL1018" s="90"/>
      <c r="AM1018" s="91"/>
    </row>
    <row r="1019" spans="36:39" x14ac:dyDescent="0.2">
      <c r="AK1019" s="2"/>
      <c r="AL1019" s="90"/>
      <c r="AM1019" s="91"/>
    </row>
    <row r="1020" spans="36:39" x14ac:dyDescent="0.2">
      <c r="AK1020" s="2"/>
      <c r="AL1020" s="90"/>
      <c r="AM1020" s="91"/>
    </row>
    <row r="1021" spans="36:39" ht="13.5" thickBot="1" x14ac:dyDescent="0.25">
      <c r="AK1021" s="2"/>
      <c r="AL1021" s="90"/>
      <c r="AM1021" s="91"/>
    </row>
    <row r="1022" spans="36:39" ht="13.5" thickBot="1" x14ac:dyDescent="0.25">
      <c r="AJ1022" s="87"/>
      <c r="AK1022" s="87"/>
      <c r="AL1022" s="89"/>
      <c r="AM1022" s="92"/>
    </row>
    <row r="1023" spans="36:39" x14ac:dyDescent="0.2">
      <c r="AK1023" s="2"/>
      <c r="AL1023" s="90"/>
      <c r="AM1023" s="91"/>
    </row>
    <row r="1024" spans="36:39" x14ac:dyDescent="0.2">
      <c r="AK1024" s="2"/>
      <c r="AL1024" s="90"/>
      <c r="AM1024" s="91"/>
    </row>
    <row r="1025" spans="37:39" x14ac:dyDescent="0.2">
      <c r="AK1025" s="2"/>
      <c r="AL1025" s="90"/>
      <c r="AM1025" s="91"/>
    </row>
    <row r="1026" spans="37:39" x14ac:dyDescent="0.2">
      <c r="AK1026" s="2"/>
      <c r="AL1026" s="90"/>
      <c r="AM1026" s="91"/>
    </row>
    <row r="1027" spans="37:39" x14ac:dyDescent="0.2">
      <c r="AK1027" s="2"/>
      <c r="AL1027" s="90"/>
      <c r="AM1027" s="91"/>
    </row>
    <row r="1028" spans="37:39" x14ac:dyDescent="0.2">
      <c r="AK1028" s="2"/>
      <c r="AL1028" s="90"/>
      <c r="AM1028" s="91"/>
    </row>
    <row r="1029" spans="37:39" x14ac:dyDescent="0.2">
      <c r="AK1029" s="2"/>
      <c r="AL1029" s="90"/>
      <c r="AM1029" s="91"/>
    </row>
    <row r="1030" spans="37:39" x14ac:dyDescent="0.2">
      <c r="AK1030" s="2"/>
      <c r="AL1030" s="90"/>
      <c r="AM1030" s="91"/>
    </row>
    <row r="1031" spans="37:39" x14ac:dyDescent="0.2">
      <c r="AK1031" s="2"/>
      <c r="AL1031" s="90"/>
      <c r="AM1031" s="91"/>
    </row>
    <row r="1032" spans="37:39" x14ac:dyDescent="0.2">
      <c r="AK1032" s="2"/>
      <c r="AL1032" s="90"/>
      <c r="AM1032" s="91"/>
    </row>
    <row r="1033" spans="37:39" x14ac:dyDescent="0.2">
      <c r="AK1033" s="2"/>
      <c r="AL1033" s="90"/>
      <c r="AM1033" s="91"/>
    </row>
    <row r="1034" spans="37:39" x14ac:dyDescent="0.2">
      <c r="AK1034" s="2"/>
      <c r="AL1034" s="90"/>
      <c r="AM1034" s="91"/>
    </row>
    <row r="1035" spans="37:39" x14ac:dyDescent="0.2">
      <c r="AK1035" s="2"/>
      <c r="AL1035" s="90"/>
      <c r="AM1035" s="91"/>
    </row>
    <row r="1036" spans="37:39" x14ac:dyDescent="0.2">
      <c r="AK1036" s="2"/>
      <c r="AL1036" s="90"/>
      <c r="AM1036" s="91"/>
    </row>
    <row r="1037" spans="37:39" x14ac:dyDescent="0.2">
      <c r="AK1037" s="2"/>
      <c r="AL1037" s="90"/>
      <c r="AM1037" s="91"/>
    </row>
    <row r="1038" spans="37:39" x14ac:dyDescent="0.2">
      <c r="AK1038" s="2"/>
      <c r="AL1038" s="90"/>
      <c r="AM1038" s="91"/>
    </row>
    <row r="1039" spans="37:39" x14ac:dyDescent="0.2">
      <c r="AK1039" s="2"/>
      <c r="AL1039" s="90"/>
      <c r="AM1039" s="91"/>
    </row>
    <row r="1040" spans="37:39" x14ac:dyDescent="0.2">
      <c r="AK1040" s="2"/>
      <c r="AL1040" s="90"/>
      <c r="AM1040" s="91"/>
    </row>
    <row r="1041" spans="37:39" x14ac:dyDescent="0.2">
      <c r="AK1041" s="2"/>
      <c r="AL1041" s="90"/>
      <c r="AM1041" s="91"/>
    </row>
    <row r="1042" spans="37:39" x14ac:dyDescent="0.2">
      <c r="AK1042" s="2"/>
      <c r="AL1042" s="90"/>
      <c r="AM1042" s="91"/>
    </row>
    <row r="1043" spans="37:39" x14ac:dyDescent="0.2">
      <c r="AK1043" s="2"/>
      <c r="AL1043" s="90"/>
      <c r="AM1043" s="91"/>
    </row>
    <row r="1044" spans="37:39" x14ac:dyDescent="0.2">
      <c r="AK1044" s="2"/>
      <c r="AL1044" s="90"/>
      <c r="AM1044" s="91"/>
    </row>
    <row r="1045" spans="37:39" x14ac:dyDescent="0.2">
      <c r="AK1045" s="2"/>
      <c r="AL1045" s="90"/>
      <c r="AM1045" s="91"/>
    </row>
    <row r="1046" spans="37:39" x14ac:dyDescent="0.2">
      <c r="AK1046" s="2"/>
      <c r="AL1046" s="90"/>
      <c r="AM1046" s="91"/>
    </row>
    <row r="1047" spans="37:39" x14ac:dyDescent="0.2">
      <c r="AK1047" s="2"/>
      <c r="AL1047" s="90"/>
      <c r="AM1047" s="91"/>
    </row>
    <row r="1048" spans="37:39" x14ac:dyDescent="0.2">
      <c r="AK1048" s="2"/>
      <c r="AL1048" s="90"/>
      <c r="AM1048" s="91"/>
    </row>
    <row r="1049" spans="37:39" x14ac:dyDescent="0.2">
      <c r="AK1049" s="2"/>
      <c r="AL1049" s="90"/>
      <c r="AM1049" s="91"/>
    </row>
    <row r="1050" spans="37:39" x14ac:dyDescent="0.2">
      <c r="AK1050" s="2"/>
      <c r="AL1050" s="90"/>
      <c r="AM1050" s="91"/>
    </row>
    <row r="1051" spans="37:39" x14ac:dyDescent="0.2">
      <c r="AK1051" s="2"/>
      <c r="AL1051" s="90"/>
      <c r="AM1051" s="91"/>
    </row>
    <row r="1052" spans="37:39" x14ac:dyDescent="0.2">
      <c r="AK1052" s="2"/>
      <c r="AL1052" s="90"/>
      <c r="AM1052" s="91"/>
    </row>
    <row r="1053" spans="37:39" x14ac:dyDescent="0.2">
      <c r="AK1053" s="2"/>
      <c r="AL1053" s="90"/>
      <c r="AM1053" s="91"/>
    </row>
    <row r="1054" spans="37:39" x14ac:dyDescent="0.2">
      <c r="AK1054" s="2"/>
      <c r="AL1054" s="90"/>
      <c r="AM1054" s="91"/>
    </row>
    <row r="1055" spans="37:39" x14ac:dyDescent="0.2">
      <c r="AK1055" s="2"/>
      <c r="AL1055" s="90"/>
      <c r="AM1055" s="91"/>
    </row>
    <row r="1056" spans="37:39" x14ac:dyDescent="0.2">
      <c r="AK1056" s="2"/>
      <c r="AL1056" s="90"/>
      <c r="AM1056" s="91"/>
    </row>
    <row r="1057" spans="37:39" x14ac:dyDescent="0.2">
      <c r="AK1057" s="2"/>
      <c r="AL1057" s="90"/>
      <c r="AM1057" s="91"/>
    </row>
    <row r="1058" spans="37:39" x14ac:dyDescent="0.2">
      <c r="AK1058" s="2"/>
      <c r="AL1058" s="90"/>
      <c r="AM1058" s="91"/>
    </row>
    <row r="1059" spans="37:39" x14ac:dyDescent="0.2">
      <c r="AK1059" s="2"/>
      <c r="AL1059" s="90"/>
      <c r="AM1059" s="91"/>
    </row>
    <row r="1060" spans="37:39" x14ac:dyDescent="0.2">
      <c r="AK1060" s="2"/>
      <c r="AL1060" s="90"/>
      <c r="AM1060" s="91"/>
    </row>
    <row r="1061" spans="37:39" x14ac:dyDescent="0.2">
      <c r="AK1061" s="2"/>
      <c r="AL1061" s="90"/>
      <c r="AM1061" s="91"/>
    </row>
    <row r="1062" spans="37:39" x14ac:dyDescent="0.2">
      <c r="AK1062" s="2"/>
      <c r="AL1062" s="90"/>
      <c r="AM1062" s="91"/>
    </row>
    <row r="1063" spans="37:39" x14ac:dyDescent="0.2">
      <c r="AK1063" s="2"/>
      <c r="AL1063" s="90"/>
      <c r="AM1063" s="91"/>
    </row>
    <row r="1064" spans="37:39" x14ac:dyDescent="0.2">
      <c r="AK1064" s="2"/>
      <c r="AL1064" s="90"/>
      <c r="AM1064" s="91"/>
    </row>
    <row r="1065" spans="37:39" x14ac:dyDescent="0.2">
      <c r="AK1065" s="2"/>
      <c r="AL1065" s="90"/>
      <c r="AM1065" s="91"/>
    </row>
    <row r="1066" spans="37:39" x14ac:dyDescent="0.2">
      <c r="AK1066" s="2"/>
      <c r="AL1066" s="90"/>
      <c r="AM1066" s="91"/>
    </row>
    <row r="1067" spans="37:39" x14ac:dyDescent="0.2">
      <c r="AK1067" s="2"/>
      <c r="AL1067" s="90"/>
      <c r="AM1067" s="91"/>
    </row>
    <row r="1068" spans="37:39" x14ac:dyDescent="0.2">
      <c r="AK1068" s="2"/>
      <c r="AL1068" s="90"/>
      <c r="AM1068" s="91"/>
    </row>
    <row r="1069" spans="37:39" x14ac:dyDescent="0.2">
      <c r="AK1069" s="2"/>
      <c r="AL1069" s="90"/>
      <c r="AM1069" s="91"/>
    </row>
    <row r="1070" spans="37:39" x14ac:dyDescent="0.2">
      <c r="AK1070" s="2"/>
      <c r="AL1070" s="90"/>
      <c r="AM1070" s="91"/>
    </row>
    <row r="1071" spans="37:39" x14ac:dyDescent="0.2">
      <c r="AK1071" s="2"/>
      <c r="AL1071" s="90"/>
      <c r="AM1071" s="91"/>
    </row>
    <row r="1072" spans="37:39" x14ac:dyDescent="0.2">
      <c r="AK1072" s="2"/>
      <c r="AL1072" s="90"/>
      <c r="AM1072" s="91"/>
    </row>
    <row r="1073" spans="37:39" x14ac:dyDescent="0.2">
      <c r="AK1073" s="2"/>
      <c r="AL1073" s="90"/>
      <c r="AM1073" s="91"/>
    </row>
    <row r="1074" spans="37:39" x14ac:dyDescent="0.2">
      <c r="AK1074" s="2"/>
      <c r="AL1074" s="90"/>
      <c r="AM1074" s="91"/>
    </row>
    <row r="1075" spans="37:39" x14ac:dyDescent="0.2">
      <c r="AK1075" s="2"/>
      <c r="AL1075" s="90"/>
      <c r="AM1075" s="91"/>
    </row>
    <row r="1076" spans="37:39" x14ac:dyDescent="0.2">
      <c r="AK1076" s="2"/>
      <c r="AL1076" s="90"/>
      <c r="AM1076" s="91"/>
    </row>
    <row r="1077" spans="37:39" x14ac:dyDescent="0.2">
      <c r="AK1077" s="2"/>
      <c r="AL1077" s="90"/>
      <c r="AM1077" s="91"/>
    </row>
    <row r="1078" spans="37:39" x14ac:dyDescent="0.2">
      <c r="AK1078" s="2"/>
      <c r="AL1078" s="90"/>
      <c r="AM1078" s="91"/>
    </row>
    <row r="1079" spans="37:39" x14ac:dyDescent="0.2">
      <c r="AK1079" s="2"/>
      <c r="AL1079" s="90"/>
      <c r="AM1079" s="91"/>
    </row>
    <row r="1080" spans="37:39" x14ac:dyDescent="0.2">
      <c r="AK1080" s="2"/>
      <c r="AL1080" s="90"/>
      <c r="AM1080" s="91"/>
    </row>
    <row r="1081" spans="37:39" x14ac:dyDescent="0.2">
      <c r="AK1081" s="2"/>
      <c r="AL1081" s="90"/>
      <c r="AM1081" s="91"/>
    </row>
    <row r="1082" spans="37:39" x14ac:dyDescent="0.2">
      <c r="AK1082" s="2"/>
      <c r="AL1082" s="90"/>
      <c r="AM1082" s="91"/>
    </row>
    <row r="1083" spans="37:39" x14ac:dyDescent="0.2">
      <c r="AK1083" s="2"/>
      <c r="AL1083" s="90"/>
      <c r="AM1083" s="91"/>
    </row>
    <row r="1084" spans="37:39" x14ac:dyDescent="0.2">
      <c r="AK1084" s="2"/>
      <c r="AL1084" s="90"/>
      <c r="AM1084" s="91"/>
    </row>
    <row r="1085" spans="37:39" x14ac:dyDescent="0.2">
      <c r="AK1085" s="2"/>
      <c r="AL1085" s="90"/>
      <c r="AM1085" s="91"/>
    </row>
    <row r="1086" spans="37:39" x14ac:dyDescent="0.2">
      <c r="AK1086" s="2"/>
      <c r="AL1086" s="90"/>
      <c r="AM1086" s="91"/>
    </row>
    <row r="1087" spans="37:39" x14ac:dyDescent="0.2">
      <c r="AK1087" s="2"/>
      <c r="AL1087" s="90"/>
      <c r="AM1087" s="91"/>
    </row>
    <row r="1088" spans="37:39" x14ac:dyDescent="0.2">
      <c r="AK1088" s="2"/>
      <c r="AL1088" s="90"/>
      <c r="AM1088" s="91"/>
    </row>
    <row r="1089" spans="37:39" x14ac:dyDescent="0.2">
      <c r="AK1089" s="2"/>
      <c r="AL1089" s="90"/>
      <c r="AM1089" s="91"/>
    </row>
    <row r="1090" spans="37:39" x14ac:dyDescent="0.2">
      <c r="AK1090" s="2"/>
      <c r="AL1090" s="90"/>
      <c r="AM1090" s="91"/>
    </row>
    <row r="1091" spans="37:39" x14ac:dyDescent="0.2">
      <c r="AK1091" s="2"/>
      <c r="AL1091" s="90"/>
      <c r="AM1091" s="91"/>
    </row>
    <row r="1092" spans="37:39" x14ac:dyDescent="0.2">
      <c r="AK1092" s="2"/>
      <c r="AL1092" s="90"/>
      <c r="AM1092" s="91"/>
    </row>
    <row r="1093" spans="37:39" x14ac:dyDescent="0.2">
      <c r="AK1093" s="2"/>
      <c r="AL1093" s="90"/>
      <c r="AM1093" s="91"/>
    </row>
    <row r="1094" spans="37:39" x14ac:dyDescent="0.2">
      <c r="AK1094" s="2"/>
      <c r="AL1094" s="90"/>
      <c r="AM1094" s="91"/>
    </row>
    <row r="1095" spans="37:39" x14ac:dyDescent="0.2">
      <c r="AK1095" s="2"/>
      <c r="AL1095" s="90"/>
      <c r="AM1095" s="91"/>
    </row>
    <row r="1096" spans="37:39" x14ac:dyDescent="0.2">
      <c r="AK1096" s="2"/>
      <c r="AL1096" s="90"/>
      <c r="AM1096" s="91"/>
    </row>
    <row r="1097" spans="37:39" x14ac:dyDescent="0.2">
      <c r="AK1097" s="2"/>
      <c r="AL1097" s="90"/>
      <c r="AM1097" s="91"/>
    </row>
    <row r="1098" spans="37:39" x14ac:dyDescent="0.2">
      <c r="AK1098" s="2"/>
      <c r="AL1098" s="90"/>
      <c r="AM1098" s="91"/>
    </row>
    <row r="1099" spans="37:39" x14ac:dyDescent="0.2">
      <c r="AK1099" s="2"/>
      <c r="AL1099" s="90"/>
      <c r="AM1099" s="91"/>
    </row>
    <row r="1100" spans="37:39" x14ac:dyDescent="0.2">
      <c r="AK1100" s="2"/>
      <c r="AL1100" s="90"/>
      <c r="AM1100" s="91"/>
    </row>
    <row r="1101" spans="37:39" x14ac:dyDescent="0.2">
      <c r="AK1101" s="2"/>
      <c r="AL1101" s="90"/>
      <c r="AM1101" s="91"/>
    </row>
    <row r="1102" spans="37:39" x14ac:dyDescent="0.2">
      <c r="AK1102" s="2"/>
      <c r="AL1102" s="90"/>
      <c r="AM1102" s="91"/>
    </row>
    <row r="1103" spans="37:39" x14ac:dyDescent="0.2">
      <c r="AK1103" s="2"/>
      <c r="AL1103" s="90"/>
      <c r="AM1103" s="91"/>
    </row>
    <row r="1104" spans="37:39" x14ac:dyDescent="0.2">
      <c r="AK1104" s="2"/>
      <c r="AL1104" s="90"/>
      <c r="AM1104" s="91"/>
    </row>
    <row r="1105" spans="36:39" ht="13.5" thickBot="1" x14ac:dyDescent="0.25">
      <c r="AK1105" s="2"/>
      <c r="AL1105" s="90"/>
      <c r="AM1105" s="91"/>
    </row>
    <row r="1106" spans="36:39" ht="13.5" thickBot="1" x14ac:dyDescent="0.25">
      <c r="AJ1106" s="87"/>
      <c r="AK1106" s="87"/>
      <c r="AL1106" s="89"/>
      <c r="AM1106" s="92"/>
    </row>
    <row r="1107" spans="36:39" x14ac:dyDescent="0.2">
      <c r="AK1107" s="2"/>
      <c r="AL1107" s="90"/>
      <c r="AM1107" s="91"/>
    </row>
    <row r="1108" spans="36:39" x14ac:dyDescent="0.2">
      <c r="AK1108" s="2"/>
      <c r="AL1108" s="90"/>
      <c r="AM1108" s="91"/>
    </row>
    <row r="1109" spans="36:39" x14ac:dyDescent="0.2">
      <c r="AK1109" s="2"/>
      <c r="AL1109" s="90"/>
      <c r="AM1109" s="91"/>
    </row>
    <row r="1110" spans="36:39" x14ac:dyDescent="0.2">
      <c r="AK1110" s="2"/>
      <c r="AL1110" s="90"/>
      <c r="AM1110" s="91"/>
    </row>
    <row r="1111" spans="36:39" x14ac:dyDescent="0.2">
      <c r="AK1111" s="2"/>
      <c r="AL1111" s="90"/>
      <c r="AM1111" s="91"/>
    </row>
    <row r="1112" spans="36:39" x14ac:dyDescent="0.2">
      <c r="AK1112" s="2"/>
      <c r="AL1112" s="90"/>
      <c r="AM1112" s="91"/>
    </row>
    <row r="1113" spans="36:39" x14ac:dyDescent="0.2">
      <c r="AK1113" s="2"/>
      <c r="AL1113" s="90"/>
      <c r="AM1113" s="91"/>
    </row>
    <row r="1114" spans="36:39" x14ac:dyDescent="0.2">
      <c r="AK1114" s="2"/>
      <c r="AL1114" s="90"/>
      <c r="AM1114" s="91"/>
    </row>
    <row r="1115" spans="36:39" x14ac:dyDescent="0.2">
      <c r="AK1115" s="2"/>
      <c r="AL1115" s="90"/>
      <c r="AM1115" s="91"/>
    </row>
    <row r="1116" spans="36:39" x14ac:dyDescent="0.2">
      <c r="AK1116" s="2"/>
      <c r="AL1116" s="90"/>
      <c r="AM1116" s="91"/>
    </row>
    <row r="1117" spans="36:39" x14ac:dyDescent="0.2">
      <c r="AK1117" s="2"/>
      <c r="AL1117" s="90"/>
      <c r="AM1117" s="91"/>
    </row>
    <row r="1118" spans="36:39" x14ac:dyDescent="0.2">
      <c r="AK1118" s="2"/>
      <c r="AL1118" s="90"/>
      <c r="AM1118" s="91"/>
    </row>
    <row r="1119" spans="36:39" x14ac:dyDescent="0.2">
      <c r="AK1119" s="2"/>
      <c r="AL1119" s="90"/>
      <c r="AM1119" s="91"/>
    </row>
    <row r="1120" spans="36:39" x14ac:dyDescent="0.2">
      <c r="AK1120" s="2"/>
      <c r="AL1120" s="90"/>
      <c r="AM1120" s="91"/>
    </row>
    <row r="1121" spans="37:39" x14ac:dyDescent="0.2">
      <c r="AK1121" s="2"/>
      <c r="AL1121" s="90"/>
      <c r="AM1121" s="91"/>
    </row>
    <row r="1122" spans="37:39" x14ac:dyDescent="0.2">
      <c r="AK1122" s="2"/>
      <c r="AL1122" s="90"/>
      <c r="AM1122" s="91"/>
    </row>
    <row r="1123" spans="37:39" x14ac:dyDescent="0.2">
      <c r="AK1123" s="2"/>
      <c r="AL1123" s="90"/>
      <c r="AM1123" s="91"/>
    </row>
    <row r="1124" spans="37:39" x14ac:dyDescent="0.2">
      <c r="AK1124" s="2"/>
      <c r="AL1124" s="90"/>
      <c r="AM1124" s="91"/>
    </row>
    <row r="1125" spans="37:39" x14ac:dyDescent="0.2">
      <c r="AK1125" s="2"/>
      <c r="AL1125" s="90"/>
      <c r="AM1125" s="91"/>
    </row>
    <row r="1126" spans="37:39" x14ac:dyDescent="0.2">
      <c r="AK1126" s="2"/>
      <c r="AL1126" s="90"/>
      <c r="AM1126" s="91"/>
    </row>
    <row r="1127" spans="37:39" x14ac:dyDescent="0.2">
      <c r="AK1127" s="2"/>
      <c r="AL1127" s="90"/>
      <c r="AM1127" s="91"/>
    </row>
    <row r="1128" spans="37:39" x14ac:dyDescent="0.2">
      <c r="AK1128" s="2"/>
      <c r="AL1128" s="90"/>
      <c r="AM1128" s="91"/>
    </row>
    <row r="1129" spans="37:39" x14ac:dyDescent="0.2">
      <c r="AK1129" s="2"/>
      <c r="AL1129" s="90"/>
      <c r="AM1129" s="91"/>
    </row>
    <row r="1130" spans="37:39" x14ac:dyDescent="0.2">
      <c r="AK1130" s="2"/>
      <c r="AL1130" s="90"/>
      <c r="AM1130" s="91"/>
    </row>
    <row r="1131" spans="37:39" x14ac:dyDescent="0.2">
      <c r="AK1131" s="2"/>
      <c r="AL1131" s="90"/>
      <c r="AM1131" s="91"/>
    </row>
    <row r="1132" spans="37:39" x14ac:dyDescent="0.2">
      <c r="AK1132" s="2"/>
      <c r="AL1132" s="90"/>
      <c r="AM1132" s="91"/>
    </row>
    <row r="1133" spans="37:39" x14ac:dyDescent="0.2">
      <c r="AK1133" s="2"/>
      <c r="AL1133" s="90"/>
      <c r="AM1133" s="91"/>
    </row>
    <row r="1134" spans="37:39" x14ac:dyDescent="0.2">
      <c r="AK1134" s="2"/>
      <c r="AL1134" s="90"/>
      <c r="AM1134" s="91"/>
    </row>
    <row r="1135" spans="37:39" x14ac:dyDescent="0.2">
      <c r="AK1135" s="2"/>
      <c r="AL1135" s="90"/>
      <c r="AM1135" s="91"/>
    </row>
    <row r="1136" spans="37:39" x14ac:dyDescent="0.2">
      <c r="AK1136" s="2"/>
      <c r="AL1136" s="90"/>
      <c r="AM1136" s="91"/>
    </row>
    <row r="1137" spans="37:39" x14ac:dyDescent="0.2">
      <c r="AK1137" s="2"/>
      <c r="AL1137" s="90"/>
      <c r="AM1137" s="91"/>
    </row>
    <row r="1138" spans="37:39" x14ac:dyDescent="0.2">
      <c r="AK1138" s="2"/>
      <c r="AL1138" s="90"/>
      <c r="AM1138" s="91"/>
    </row>
    <row r="1139" spans="37:39" x14ac:dyDescent="0.2">
      <c r="AK1139" s="2"/>
      <c r="AL1139" s="90"/>
      <c r="AM1139" s="91"/>
    </row>
    <row r="1140" spans="37:39" x14ac:dyDescent="0.2">
      <c r="AK1140" s="2"/>
      <c r="AL1140" s="90"/>
      <c r="AM1140" s="91"/>
    </row>
    <row r="1141" spans="37:39" x14ac:dyDescent="0.2">
      <c r="AK1141" s="2"/>
      <c r="AL1141" s="90"/>
      <c r="AM1141" s="91"/>
    </row>
    <row r="1142" spans="37:39" x14ac:dyDescent="0.2">
      <c r="AK1142" s="2"/>
      <c r="AL1142" s="90"/>
      <c r="AM1142" s="91"/>
    </row>
    <row r="1143" spans="37:39" x14ac:dyDescent="0.2">
      <c r="AK1143" s="2"/>
      <c r="AL1143" s="90"/>
      <c r="AM1143" s="91"/>
    </row>
    <row r="1144" spans="37:39" x14ac:dyDescent="0.2">
      <c r="AK1144" s="2"/>
      <c r="AL1144" s="90"/>
      <c r="AM1144" s="91"/>
    </row>
    <row r="1145" spans="37:39" x14ac:dyDescent="0.2">
      <c r="AK1145" s="2"/>
      <c r="AL1145" s="90"/>
      <c r="AM1145" s="91"/>
    </row>
    <row r="1146" spans="37:39" x14ac:dyDescent="0.2">
      <c r="AK1146" s="2"/>
      <c r="AL1146" s="90"/>
      <c r="AM1146" s="91"/>
    </row>
    <row r="1147" spans="37:39" x14ac:dyDescent="0.2">
      <c r="AK1147" s="2"/>
      <c r="AL1147" s="90"/>
      <c r="AM1147" s="91"/>
    </row>
    <row r="1148" spans="37:39" x14ac:dyDescent="0.2">
      <c r="AK1148" s="2"/>
      <c r="AL1148" s="90"/>
      <c r="AM1148" s="91"/>
    </row>
    <row r="1149" spans="37:39" x14ac:dyDescent="0.2">
      <c r="AK1149" s="2"/>
      <c r="AL1149" s="90"/>
      <c r="AM1149" s="91"/>
    </row>
    <row r="1150" spans="37:39" x14ac:dyDescent="0.2">
      <c r="AK1150" s="2"/>
      <c r="AL1150" s="90"/>
      <c r="AM1150" s="91"/>
    </row>
    <row r="1151" spans="37:39" x14ac:dyDescent="0.2">
      <c r="AK1151" s="2"/>
      <c r="AL1151" s="90"/>
      <c r="AM1151" s="91"/>
    </row>
    <row r="1152" spans="37:39" x14ac:dyDescent="0.2">
      <c r="AK1152" s="2"/>
      <c r="AL1152" s="90"/>
      <c r="AM1152" s="91"/>
    </row>
    <row r="1153" spans="37:39" x14ac:dyDescent="0.2">
      <c r="AK1153" s="2"/>
      <c r="AL1153" s="90"/>
      <c r="AM1153" s="91"/>
    </row>
    <row r="1154" spans="37:39" x14ac:dyDescent="0.2">
      <c r="AK1154" s="2"/>
      <c r="AL1154" s="90"/>
      <c r="AM1154" s="91"/>
    </row>
    <row r="1155" spans="37:39" x14ac:dyDescent="0.2">
      <c r="AK1155" s="2"/>
      <c r="AL1155" s="90"/>
      <c r="AM1155" s="91"/>
    </row>
    <row r="1156" spans="37:39" x14ac:dyDescent="0.2">
      <c r="AK1156" s="2"/>
      <c r="AL1156" s="90"/>
      <c r="AM1156" s="91"/>
    </row>
    <row r="1157" spans="37:39" x14ac:dyDescent="0.2">
      <c r="AK1157" s="2"/>
      <c r="AL1157" s="90"/>
      <c r="AM1157" s="91"/>
    </row>
    <row r="1158" spans="37:39" x14ac:dyDescent="0.2">
      <c r="AK1158" s="2"/>
      <c r="AL1158" s="90"/>
      <c r="AM1158" s="91"/>
    </row>
    <row r="1159" spans="37:39" x14ac:dyDescent="0.2">
      <c r="AK1159" s="2"/>
      <c r="AL1159" s="90"/>
      <c r="AM1159" s="91"/>
    </row>
    <row r="1160" spans="37:39" x14ac:dyDescent="0.2">
      <c r="AK1160" s="2"/>
      <c r="AL1160" s="90"/>
      <c r="AM1160" s="91"/>
    </row>
    <row r="1161" spans="37:39" x14ac:dyDescent="0.2">
      <c r="AK1161" s="2"/>
      <c r="AL1161" s="90"/>
      <c r="AM1161" s="91"/>
    </row>
    <row r="1162" spans="37:39" x14ac:dyDescent="0.2">
      <c r="AK1162" s="2"/>
      <c r="AL1162" s="90"/>
      <c r="AM1162" s="91"/>
    </row>
    <row r="1163" spans="37:39" x14ac:dyDescent="0.2">
      <c r="AK1163" s="2"/>
      <c r="AL1163" s="90"/>
      <c r="AM1163" s="91"/>
    </row>
    <row r="1164" spans="37:39" x14ac:dyDescent="0.2">
      <c r="AK1164" s="2"/>
      <c r="AL1164" s="90"/>
      <c r="AM1164" s="91"/>
    </row>
    <row r="1165" spans="37:39" x14ac:dyDescent="0.2">
      <c r="AK1165" s="2"/>
      <c r="AL1165" s="90"/>
      <c r="AM1165" s="91"/>
    </row>
    <row r="1166" spans="37:39" x14ac:dyDescent="0.2">
      <c r="AK1166" s="2"/>
      <c r="AL1166" s="90"/>
      <c r="AM1166" s="91"/>
    </row>
    <row r="1167" spans="37:39" x14ac:dyDescent="0.2">
      <c r="AK1167" s="2"/>
      <c r="AL1167" s="90"/>
      <c r="AM1167" s="91"/>
    </row>
    <row r="1168" spans="37:39" x14ac:dyDescent="0.2">
      <c r="AK1168" s="2"/>
      <c r="AL1168" s="90"/>
      <c r="AM1168" s="91"/>
    </row>
    <row r="1169" spans="37:39" x14ac:dyDescent="0.2">
      <c r="AK1169" s="2"/>
      <c r="AL1169" s="90"/>
      <c r="AM1169" s="91"/>
    </row>
    <row r="1170" spans="37:39" x14ac:dyDescent="0.2">
      <c r="AK1170" s="2"/>
      <c r="AL1170" s="90"/>
      <c r="AM1170" s="91"/>
    </row>
    <row r="1171" spans="37:39" x14ac:dyDescent="0.2">
      <c r="AK1171" s="2"/>
      <c r="AL1171" s="90"/>
      <c r="AM1171" s="91"/>
    </row>
    <row r="1172" spans="37:39" x14ac:dyDescent="0.2">
      <c r="AK1172" s="2"/>
      <c r="AL1172" s="90"/>
      <c r="AM1172" s="91"/>
    </row>
    <row r="1173" spans="37:39" x14ac:dyDescent="0.2">
      <c r="AK1173" s="2"/>
      <c r="AL1173" s="90"/>
      <c r="AM1173" s="91"/>
    </row>
    <row r="1174" spans="37:39" x14ac:dyDescent="0.2">
      <c r="AK1174" s="2"/>
      <c r="AL1174" s="90"/>
      <c r="AM1174" s="91"/>
    </row>
    <row r="1175" spans="37:39" x14ac:dyDescent="0.2">
      <c r="AK1175" s="2"/>
      <c r="AL1175" s="90"/>
      <c r="AM1175" s="91"/>
    </row>
    <row r="1176" spans="37:39" x14ac:dyDescent="0.2">
      <c r="AK1176" s="2"/>
      <c r="AL1176" s="90"/>
      <c r="AM1176" s="91"/>
    </row>
    <row r="1177" spans="37:39" x14ac:dyDescent="0.2">
      <c r="AK1177" s="2"/>
      <c r="AL1177" s="90"/>
      <c r="AM1177" s="91"/>
    </row>
    <row r="1178" spans="37:39" x14ac:dyDescent="0.2">
      <c r="AK1178" s="2"/>
      <c r="AL1178" s="90"/>
      <c r="AM1178" s="91"/>
    </row>
    <row r="1179" spans="37:39" x14ac:dyDescent="0.2">
      <c r="AK1179" s="2"/>
      <c r="AL1179" s="90"/>
      <c r="AM1179" s="91"/>
    </row>
    <row r="1180" spans="37:39" x14ac:dyDescent="0.2">
      <c r="AK1180" s="2"/>
      <c r="AL1180" s="90"/>
      <c r="AM1180" s="91"/>
    </row>
    <row r="1181" spans="37:39" x14ac:dyDescent="0.2">
      <c r="AK1181" s="2"/>
      <c r="AL1181" s="90"/>
      <c r="AM1181" s="91"/>
    </row>
    <row r="1182" spans="37:39" x14ac:dyDescent="0.2">
      <c r="AK1182" s="2"/>
      <c r="AL1182" s="90"/>
      <c r="AM1182" s="91"/>
    </row>
    <row r="1183" spans="37:39" x14ac:dyDescent="0.2">
      <c r="AK1183" s="2"/>
      <c r="AL1183" s="90"/>
      <c r="AM1183" s="91"/>
    </row>
    <row r="1184" spans="37:39" x14ac:dyDescent="0.2">
      <c r="AK1184" s="2"/>
      <c r="AL1184" s="90"/>
      <c r="AM1184" s="91"/>
    </row>
    <row r="1185" spans="36:39" x14ac:dyDescent="0.2">
      <c r="AK1185" s="2"/>
      <c r="AL1185" s="90"/>
      <c r="AM1185" s="91"/>
    </row>
    <row r="1186" spans="36:39" x14ac:dyDescent="0.2">
      <c r="AK1186" s="2"/>
      <c r="AL1186" s="90"/>
      <c r="AM1186" s="91"/>
    </row>
    <row r="1187" spans="36:39" x14ac:dyDescent="0.2">
      <c r="AK1187" s="2"/>
      <c r="AL1187" s="90"/>
      <c r="AM1187" s="91"/>
    </row>
    <row r="1188" spans="36:39" x14ac:dyDescent="0.2">
      <c r="AK1188" s="2"/>
      <c r="AL1188" s="90"/>
      <c r="AM1188" s="91"/>
    </row>
    <row r="1189" spans="36:39" ht="13.5" thickBot="1" x14ac:dyDescent="0.25">
      <c r="AK1189" s="2"/>
      <c r="AL1189" s="90"/>
      <c r="AM1189" s="91"/>
    </row>
    <row r="1190" spans="36:39" ht="13.5" thickBot="1" x14ac:dyDescent="0.25">
      <c r="AJ1190" s="87"/>
      <c r="AK1190" s="87"/>
      <c r="AL1190" s="89"/>
      <c r="AM1190" s="92"/>
    </row>
    <row r="1191" spans="36:39" x14ac:dyDescent="0.2">
      <c r="AK1191" s="2"/>
      <c r="AL1191" s="90"/>
      <c r="AM1191" s="91"/>
    </row>
    <row r="1192" spans="36:39" x14ac:dyDescent="0.2">
      <c r="AK1192" s="2"/>
      <c r="AL1192" s="90"/>
      <c r="AM1192" s="91"/>
    </row>
    <row r="1193" spans="36:39" x14ac:dyDescent="0.2">
      <c r="AK1193" s="2"/>
      <c r="AL1193" s="90"/>
      <c r="AM1193" s="91"/>
    </row>
    <row r="1194" spans="36:39" x14ac:dyDescent="0.2">
      <c r="AK1194" s="2"/>
      <c r="AL1194" s="90"/>
      <c r="AM1194" s="91"/>
    </row>
    <row r="1195" spans="36:39" x14ac:dyDescent="0.2">
      <c r="AK1195" s="2"/>
      <c r="AL1195" s="90"/>
      <c r="AM1195" s="91"/>
    </row>
    <row r="1196" spans="36:39" x14ac:dyDescent="0.2">
      <c r="AK1196" s="2"/>
      <c r="AL1196" s="90"/>
      <c r="AM1196" s="91"/>
    </row>
    <row r="1197" spans="36:39" x14ac:dyDescent="0.2">
      <c r="AK1197" s="2"/>
      <c r="AL1197" s="90"/>
      <c r="AM1197" s="91"/>
    </row>
    <row r="1198" spans="36:39" x14ac:dyDescent="0.2">
      <c r="AK1198" s="2"/>
      <c r="AL1198" s="90"/>
      <c r="AM1198" s="91"/>
    </row>
    <row r="1199" spans="36:39" x14ac:dyDescent="0.2">
      <c r="AK1199" s="2"/>
      <c r="AL1199" s="90"/>
      <c r="AM1199" s="91"/>
    </row>
    <row r="1200" spans="36:39" x14ac:dyDescent="0.2">
      <c r="AK1200" s="2"/>
      <c r="AL1200" s="90"/>
      <c r="AM1200" s="91"/>
    </row>
    <row r="1201" spans="37:39" x14ac:dyDescent="0.2">
      <c r="AK1201" s="2"/>
      <c r="AL1201" s="90"/>
      <c r="AM1201" s="91"/>
    </row>
    <row r="1202" spans="37:39" x14ac:dyDescent="0.2">
      <c r="AK1202" s="2"/>
      <c r="AL1202" s="90"/>
      <c r="AM1202" s="91"/>
    </row>
    <row r="1203" spans="37:39" x14ac:dyDescent="0.2">
      <c r="AK1203" s="2"/>
      <c r="AL1203" s="90"/>
      <c r="AM1203" s="91"/>
    </row>
    <row r="1204" spans="37:39" x14ac:dyDescent="0.2">
      <c r="AK1204" s="2"/>
      <c r="AL1204" s="90"/>
      <c r="AM1204" s="91"/>
    </row>
    <row r="1205" spans="37:39" x14ac:dyDescent="0.2">
      <c r="AK1205" s="2"/>
      <c r="AL1205" s="90"/>
      <c r="AM1205" s="91"/>
    </row>
    <row r="1206" spans="37:39" x14ac:dyDescent="0.2">
      <c r="AK1206" s="2"/>
      <c r="AL1206" s="90"/>
      <c r="AM1206" s="91"/>
    </row>
    <row r="1207" spans="37:39" x14ac:dyDescent="0.2">
      <c r="AK1207" s="2"/>
      <c r="AL1207" s="90"/>
      <c r="AM1207" s="91"/>
    </row>
    <row r="1208" spans="37:39" x14ac:dyDescent="0.2">
      <c r="AK1208" s="2"/>
      <c r="AL1208" s="90"/>
      <c r="AM1208" s="91"/>
    </row>
    <row r="1209" spans="37:39" x14ac:dyDescent="0.2">
      <c r="AK1209" s="2"/>
      <c r="AL1209" s="90"/>
      <c r="AM1209" s="91"/>
    </row>
    <row r="1210" spans="37:39" x14ac:dyDescent="0.2">
      <c r="AK1210" s="2"/>
      <c r="AL1210" s="90"/>
      <c r="AM1210" s="91"/>
    </row>
    <row r="1211" spans="37:39" x14ac:dyDescent="0.2">
      <c r="AK1211" s="2"/>
      <c r="AL1211" s="90"/>
      <c r="AM1211" s="91"/>
    </row>
    <row r="1212" spans="37:39" x14ac:dyDescent="0.2">
      <c r="AK1212" s="2"/>
      <c r="AL1212" s="90"/>
      <c r="AM1212" s="91"/>
    </row>
    <row r="1213" spans="37:39" x14ac:dyDescent="0.2">
      <c r="AK1213" s="2"/>
      <c r="AL1213" s="90"/>
      <c r="AM1213" s="91"/>
    </row>
    <row r="1214" spans="37:39" x14ac:dyDescent="0.2">
      <c r="AK1214" s="2"/>
      <c r="AL1214" s="90"/>
      <c r="AM1214" s="91"/>
    </row>
    <row r="1215" spans="37:39" x14ac:dyDescent="0.2">
      <c r="AK1215" s="2"/>
      <c r="AL1215" s="90"/>
      <c r="AM1215" s="91"/>
    </row>
    <row r="1216" spans="37:39" x14ac:dyDescent="0.2">
      <c r="AK1216" s="2"/>
      <c r="AL1216" s="90"/>
      <c r="AM1216" s="91"/>
    </row>
    <row r="1217" spans="37:39" x14ac:dyDescent="0.2">
      <c r="AK1217" s="2"/>
      <c r="AL1217" s="90"/>
      <c r="AM1217" s="91"/>
    </row>
    <row r="1218" spans="37:39" x14ac:dyDescent="0.2">
      <c r="AK1218" s="2"/>
      <c r="AL1218" s="90"/>
      <c r="AM1218" s="91"/>
    </row>
    <row r="1219" spans="37:39" x14ac:dyDescent="0.2">
      <c r="AK1219" s="2"/>
      <c r="AL1219" s="90"/>
      <c r="AM1219" s="91"/>
    </row>
    <row r="1220" spans="37:39" x14ac:dyDescent="0.2">
      <c r="AK1220" s="2"/>
      <c r="AL1220" s="90"/>
      <c r="AM1220" s="91"/>
    </row>
    <row r="1221" spans="37:39" x14ac:dyDescent="0.2">
      <c r="AK1221" s="2"/>
      <c r="AL1221" s="90"/>
      <c r="AM1221" s="91"/>
    </row>
    <row r="1222" spans="37:39" x14ac:dyDescent="0.2">
      <c r="AK1222" s="2"/>
      <c r="AL1222" s="90"/>
      <c r="AM1222" s="91"/>
    </row>
    <row r="1223" spans="37:39" x14ac:dyDescent="0.2">
      <c r="AK1223" s="2"/>
      <c r="AL1223" s="90"/>
      <c r="AM1223" s="91"/>
    </row>
    <row r="1224" spans="37:39" x14ac:dyDescent="0.2">
      <c r="AK1224" s="2"/>
      <c r="AL1224" s="90"/>
      <c r="AM1224" s="91"/>
    </row>
    <row r="1225" spans="37:39" x14ac:dyDescent="0.2">
      <c r="AK1225" s="2"/>
      <c r="AL1225" s="90"/>
      <c r="AM1225" s="91"/>
    </row>
    <row r="1226" spans="37:39" x14ac:dyDescent="0.2">
      <c r="AK1226" s="2"/>
      <c r="AL1226" s="90"/>
      <c r="AM1226" s="91"/>
    </row>
    <row r="1227" spans="37:39" x14ac:dyDescent="0.2">
      <c r="AK1227" s="2"/>
      <c r="AL1227" s="90"/>
      <c r="AM1227" s="91"/>
    </row>
    <row r="1228" spans="37:39" x14ac:dyDescent="0.2">
      <c r="AK1228" s="2"/>
      <c r="AL1228" s="90"/>
      <c r="AM1228" s="91"/>
    </row>
    <row r="1229" spans="37:39" x14ac:dyDescent="0.2">
      <c r="AK1229" s="2"/>
      <c r="AL1229" s="90"/>
      <c r="AM1229" s="91"/>
    </row>
    <row r="1230" spans="37:39" x14ac:dyDescent="0.2">
      <c r="AK1230" s="2"/>
      <c r="AL1230" s="90"/>
      <c r="AM1230" s="91"/>
    </row>
    <row r="1231" spans="37:39" x14ac:dyDescent="0.2">
      <c r="AK1231" s="2"/>
      <c r="AL1231" s="90"/>
      <c r="AM1231" s="91"/>
    </row>
    <row r="1232" spans="37:39" x14ac:dyDescent="0.2">
      <c r="AK1232" s="2"/>
      <c r="AL1232" s="90"/>
      <c r="AM1232" s="91"/>
    </row>
    <row r="1233" spans="37:39" x14ac:dyDescent="0.2">
      <c r="AK1233" s="2"/>
      <c r="AL1233" s="90"/>
      <c r="AM1233" s="91"/>
    </row>
    <row r="1234" spans="37:39" x14ac:dyDescent="0.2">
      <c r="AK1234" s="2"/>
      <c r="AL1234" s="90"/>
      <c r="AM1234" s="91"/>
    </row>
    <row r="1235" spans="37:39" x14ac:dyDescent="0.2">
      <c r="AK1235" s="2"/>
      <c r="AL1235" s="90"/>
      <c r="AM1235" s="91"/>
    </row>
    <row r="1236" spans="37:39" x14ac:dyDescent="0.2">
      <c r="AK1236" s="2"/>
      <c r="AL1236" s="90"/>
      <c r="AM1236" s="91"/>
    </row>
    <row r="1237" spans="37:39" x14ac:dyDescent="0.2">
      <c r="AK1237" s="2"/>
      <c r="AL1237" s="90"/>
      <c r="AM1237" s="91"/>
    </row>
    <row r="1238" spans="37:39" x14ac:dyDescent="0.2">
      <c r="AK1238" s="2"/>
      <c r="AL1238" s="90"/>
      <c r="AM1238" s="91"/>
    </row>
    <row r="1239" spans="37:39" x14ac:dyDescent="0.2">
      <c r="AK1239" s="2"/>
      <c r="AL1239" s="90"/>
      <c r="AM1239" s="91"/>
    </row>
    <row r="1240" spans="37:39" x14ac:dyDescent="0.2">
      <c r="AK1240" s="2"/>
      <c r="AL1240" s="90"/>
      <c r="AM1240" s="91"/>
    </row>
    <row r="1241" spans="37:39" x14ac:dyDescent="0.2">
      <c r="AK1241" s="2"/>
      <c r="AL1241" s="90"/>
      <c r="AM1241" s="91"/>
    </row>
    <row r="1242" spans="37:39" x14ac:dyDescent="0.2">
      <c r="AK1242" s="2"/>
      <c r="AL1242" s="90"/>
      <c r="AM1242" s="91"/>
    </row>
    <row r="1243" spans="37:39" x14ac:dyDescent="0.2">
      <c r="AK1243" s="2"/>
      <c r="AL1243" s="90"/>
      <c r="AM1243" s="91"/>
    </row>
    <row r="1244" spans="37:39" x14ac:dyDescent="0.2">
      <c r="AK1244" s="2"/>
      <c r="AL1244" s="90"/>
      <c r="AM1244" s="91"/>
    </row>
    <row r="1245" spans="37:39" x14ac:dyDescent="0.2">
      <c r="AK1245" s="2"/>
      <c r="AL1245" s="90"/>
      <c r="AM1245" s="91"/>
    </row>
    <row r="1246" spans="37:39" x14ac:dyDescent="0.2">
      <c r="AK1246" s="2"/>
      <c r="AL1246" s="90"/>
      <c r="AM1246" s="91"/>
    </row>
    <row r="1247" spans="37:39" x14ac:dyDescent="0.2">
      <c r="AK1247" s="2"/>
      <c r="AL1247" s="90"/>
      <c r="AM1247" s="91"/>
    </row>
    <row r="1248" spans="37:39" x14ac:dyDescent="0.2">
      <c r="AK1248" s="2"/>
      <c r="AL1248" s="90"/>
      <c r="AM1248" s="91"/>
    </row>
    <row r="1249" spans="37:39" x14ac:dyDescent="0.2">
      <c r="AK1249" s="2"/>
      <c r="AL1249" s="90"/>
      <c r="AM1249" s="91"/>
    </row>
    <row r="1250" spans="37:39" x14ac:dyDescent="0.2">
      <c r="AK1250" s="2"/>
      <c r="AL1250" s="90"/>
      <c r="AM1250" s="91"/>
    </row>
    <row r="1251" spans="37:39" x14ac:dyDescent="0.2">
      <c r="AK1251" s="2"/>
      <c r="AL1251" s="90"/>
      <c r="AM1251" s="91"/>
    </row>
    <row r="1252" spans="37:39" x14ac:dyDescent="0.2">
      <c r="AK1252" s="2"/>
      <c r="AL1252" s="90"/>
      <c r="AM1252" s="91"/>
    </row>
    <row r="1253" spans="37:39" x14ac:dyDescent="0.2">
      <c r="AK1253" s="2"/>
      <c r="AL1253" s="90"/>
      <c r="AM1253" s="91"/>
    </row>
    <row r="1254" spans="37:39" x14ac:dyDescent="0.2">
      <c r="AK1254" s="2"/>
      <c r="AL1254" s="90"/>
      <c r="AM1254" s="91"/>
    </row>
    <row r="1255" spans="37:39" x14ac:dyDescent="0.2">
      <c r="AK1255" s="2"/>
      <c r="AL1255" s="90"/>
      <c r="AM1255" s="91"/>
    </row>
    <row r="1256" spans="37:39" x14ac:dyDescent="0.2">
      <c r="AK1256" s="2"/>
      <c r="AL1256" s="90"/>
      <c r="AM1256" s="91"/>
    </row>
    <row r="1257" spans="37:39" x14ac:dyDescent="0.2">
      <c r="AK1257" s="2"/>
      <c r="AL1257" s="90"/>
      <c r="AM1257" s="91"/>
    </row>
    <row r="1258" spans="37:39" x14ac:dyDescent="0.2">
      <c r="AK1258" s="2"/>
      <c r="AL1258" s="90"/>
      <c r="AM1258" s="91"/>
    </row>
    <row r="1259" spans="37:39" x14ac:dyDescent="0.2">
      <c r="AK1259" s="2"/>
      <c r="AL1259" s="90"/>
      <c r="AM1259" s="91"/>
    </row>
    <row r="1260" spans="37:39" x14ac:dyDescent="0.2">
      <c r="AK1260" s="2"/>
      <c r="AL1260" s="90"/>
      <c r="AM1260" s="91"/>
    </row>
    <row r="1261" spans="37:39" x14ac:dyDescent="0.2">
      <c r="AK1261" s="2"/>
      <c r="AL1261" s="90"/>
      <c r="AM1261" s="91"/>
    </row>
    <row r="1262" spans="37:39" x14ac:dyDescent="0.2">
      <c r="AK1262" s="2"/>
      <c r="AL1262" s="90"/>
      <c r="AM1262" s="91"/>
    </row>
    <row r="1263" spans="37:39" x14ac:dyDescent="0.2">
      <c r="AK1263" s="2"/>
      <c r="AL1263" s="90"/>
      <c r="AM1263" s="91"/>
    </row>
    <row r="1264" spans="37:39" x14ac:dyDescent="0.2">
      <c r="AK1264" s="2"/>
      <c r="AL1264" s="90"/>
      <c r="AM1264" s="91"/>
    </row>
    <row r="1265" spans="36:39" x14ac:dyDescent="0.2">
      <c r="AK1265" s="2"/>
      <c r="AL1265" s="90"/>
      <c r="AM1265" s="91"/>
    </row>
    <row r="1266" spans="36:39" x14ac:dyDescent="0.2">
      <c r="AK1266" s="2"/>
      <c r="AL1266" s="90"/>
      <c r="AM1266" s="91"/>
    </row>
    <row r="1267" spans="36:39" x14ac:dyDescent="0.2">
      <c r="AK1267" s="2"/>
      <c r="AL1267" s="90"/>
      <c r="AM1267" s="91"/>
    </row>
    <row r="1268" spans="36:39" x14ac:dyDescent="0.2">
      <c r="AK1268" s="2"/>
      <c r="AL1268" s="90"/>
      <c r="AM1268" s="91"/>
    </row>
    <row r="1269" spans="36:39" x14ac:dyDescent="0.2">
      <c r="AK1269" s="2"/>
      <c r="AL1269" s="90"/>
      <c r="AM1269" s="91"/>
    </row>
    <row r="1270" spans="36:39" x14ac:dyDescent="0.2">
      <c r="AK1270" s="2"/>
      <c r="AL1270" s="90"/>
      <c r="AM1270" s="91"/>
    </row>
    <row r="1271" spans="36:39" x14ac:dyDescent="0.2">
      <c r="AK1271" s="2"/>
      <c r="AL1271" s="90"/>
      <c r="AM1271" s="91"/>
    </row>
    <row r="1272" spans="36:39" x14ac:dyDescent="0.2">
      <c r="AK1272" s="2"/>
      <c r="AL1272" s="90"/>
      <c r="AM1272" s="91"/>
    </row>
    <row r="1273" spans="36:39" ht="13.5" thickBot="1" x14ac:dyDescent="0.25">
      <c r="AK1273" s="2"/>
      <c r="AL1273" s="90"/>
      <c r="AM1273" s="91"/>
    </row>
    <row r="1274" spans="36:39" ht="13.5" thickBot="1" x14ac:dyDescent="0.25">
      <c r="AJ1274" s="87"/>
      <c r="AK1274" s="87"/>
      <c r="AL1274" s="89"/>
      <c r="AM1274" s="92"/>
    </row>
    <row r="1275" spans="36:39" x14ac:dyDescent="0.2">
      <c r="AK1275" s="2"/>
      <c r="AL1275" s="90"/>
      <c r="AM1275" s="91"/>
    </row>
    <row r="1276" spans="36:39" x14ac:dyDescent="0.2">
      <c r="AK1276" s="2"/>
      <c r="AL1276" s="90"/>
      <c r="AM1276" s="91"/>
    </row>
    <row r="1277" spans="36:39" x14ac:dyDescent="0.2">
      <c r="AK1277" s="2"/>
      <c r="AL1277" s="90"/>
      <c r="AM1277" s="91"/>
    </row>
    <row r="1278" spans="36:39" x14ac:dyDescent="0.2">
      <c r="AK1278" s="2"/>
      <c r="AL1278" s="90"/>
      <c r="AM1278" s="91"/>
    </row>
    <row r="1279" spans="36:39" x14ac:dyDescent="0.2">
      <c r="AK1279" s="2"/>
      <c r="AL1279" s="90"/>
      <c r="AM1279" s="91"/>
    </row>
    <row r="1280" spans="36:39" x14ac:dyDescent="0.2">
      <c r="AK1280" s="2"/>
      <c r="AL1280" s="90"/>
      <c r="AM1280" s="91"/>
    </row>
    <row r="1281" spans="37:39" x14ac:dyDescent="0.2">
      <c r="AK1281" s="2"/>
      <c r="AL1281" s="90"/>
      <c r="AM1281" s="91"/>
    </row>
    <row r="1282" spans="37:39" x14ac:dyDescent="0.2">
      <c r="AK1282" s="2"/>
      <c r="AL1282" s="90"/>
      <c r="AM1282" s="91"/>
    </row>
    <row r="1283" spans="37:39" x14ac:dyDescent="0.2">
      <c r="AK1283" s="2"/>
      <c r="AL1283" s="90"/>
      <c r="AM1283" s="91"/>
    </row>
    <row r="1284" spans="37:39" x14ac:dyDescent="0.2">
      <c r="AK1284" s="2"/>
      <c r="AL1284" s="90"/>
      <c r="AM1284" s="91"/>
    </row>
    <row r="1285" spans="37:39" x14ac:dyDescent="0.2">
      <c r="AK1285" s="2"/>
      <c r="AL1285" s="90"/>
      <c r="AM1285" s="91"/>
    </row>
    <row r="1286" spans="37:39" x14ac:dyDescent="0.2">
      <c r="AK1286" s="2"/>
      <c r="AL1286" s="90"/>
      <c r="AM1286" s="91"/>
    </row>
    <row r="1287" spans="37:39" x14ac:dyDescent="0.2">
      <c r="AK1287" s="2"/>
      <c r="AL1287" s="90"/>
      <c r="AM1287" s="91"/>
    </row>
    <row r="1288" spans="37:39" x14ac:dyDescent="0.2">
      <c r="AK1288" s="2"/>
      <c r="AL1288" s="90"/>
      <c r="AM1288" s="91"/>
    </row>
    <row r="1289" spans="37:39" x14ac:dyDescent="0.2">
      <c r="AK1289" s="2"/>
      <c r="AL1289" s="90"/>
      <c r="AM1289" s="91"/>
    </row>
    <row r="1290" spans="37:39" x14ac:dyDescent="0.2">
      <c r="AK1290" s="2"/>
      <c r="AL1290" s="90"/>
      <c r="AM1290" s="91"/>
    </row>
    <row r="1291" spans="37:39" x14ac:dyDescent="0.2">
      <c r="AK1291" s="2"/>
      <c r="AL1291" s="90"/>
      <c r="AM1291" s="91"/>
    </row>
    <row r="1292" spans="37:39" x14ac:dyDescent="0.2">
      <c r="AK1292" s="2"/>
      <c r="AL1292" s="90"/>
      <c r="AM1292" s="91"/>
    </row>
    <row r="1293" spans="37:39" x14ac:dyDescent="0.2">
      <c r="AK1293" s="2"/>
      <c r="AL1293" s="90"/>
      <c r="AM1293" s="91"/>
    </row>
    <row r="1294" spans="37:39" x14ac:dyDescent="0.2">
      <c r="AK1294" s="2"/>
      <c r="AL1294" s="90"/>
      <c r="AM1294" s="91"/>
    </row>
    <row r="1295" spans="37:39" x14ac:dyDescent="0.2">
      <c r="AK1295" s="2"/>
      <c r="AL1295" s="90"/>
      <c r="AM1295" s="91"/>
    </row>
    <row r="1296" spans="37:39" x14ac:dyDescent="0.2">
      <c r="AK1296" s="2"/>
      <c r="AL1296" s="90"/>
      <c r="AM1296" s="91"/>
    </row>
    <row r="1297" spans="37:39" x14ac:dyDescent="0.2">
      <c r="AK1297" s="2"/>
      <c r="AL1297" s="90"/>
      <c r="AM1297" s="91"/>
    </row>
    <row r="1298" spans="37:39" x14ac:dyDescent="0.2">
      <c r="AK1298" s="2"/>
      <c r="AL1298" s="90"/>
      <c r="AM1298" s="91"/>
    </row>
    <row r="1299" spans="37:39" x14ac:dyDescent="0.2">
      <c r="AK1299" s="2"/>
      <c r="AL1299" s="90"/>
      <c r="AM1299" s="91"/>
    </row>
    <row r="1300" spans="37:39" x14ac:dyDescent="0.2">
      <c r="AK1300" s="2"/>
      <c r="AL1300" s="90"/>
      <c r="AM1300" s="91"/>
    </row>
    <row r="1301" spans="37:39" x14ac:dyDescent="0.2">
      <c r="AK1301" s="2"/>
      <c r="AL1301" s="90"/>
      <c r="AM1301" s="91"/>
    </row>
    <row r="1302" spans="37:39" x14ac:dyDescent="0.2">
      <c r="AK1302" s="2"/>
      <c r="AL1302" s="90"/>
      <c r="AM1302" s="91"/>
    </row>
    <row r="1303" spans="37:39" x14ac:dyDescent="0.2">
      <c r="AK1303" s="2"/>
      <c r="AL1303" s="90"/>
      <c r="AM1303" s="91"/>
    </row>
    <row r="1304" spans="37:39" x14ac:dyDescent="0.2">
      <c r="AK1304" s="2"/>
      <c r="AL1304" s="90"/>
      <c r="AM1304" s="91"/>
    </row>
    <row r="1305" spans="37:39" x14ac:dyDescent="0.2">
      <c r="AK1305" s="2"/>
      <c r="AL1305" s="90"/>
      <c r="AM1305" s="91"/>
    </row>
    <row r="1306" spans="37:39" x14ac:dyDescent="0.2">
      <c r="AK1306" s="2"/>
      <c r="AL1306" s="90"/>
      <c r="AM1306" s="91"/>
    </row>
    <row r="1307" spans="37:39" x14ac:dyDescent="0.2">
      <c r="AK1307" s="2"/>
      <c r="AL1307" s="90"/>
      <c r="AM1307" s="91"/>
    </row>
    <row r="1308" spans="37:39" x14ac:dyDescent="0.2">
      <c r="AK1308" s="2"/>
      <c r="AL1308" s="90"/>
      <c r="AM1308" s="91"/>
    </row>
    <row r="1309" spans="37:39" x14ac:dyDescent="0.2">
      <c r="AK1309" s="2"/>
      <c r="AL1309" s="90"/>
      <c r="AM1309" s="91"/>
    </row>
    <row r="1310" spans="37:39" x14ac:dyDescent="0.2">
      <c r="AK1310" s="2"/>
      <c r="AL1310" s="90"/>
      <c r="AM1310" s="91"/>
    </row>
    <row r="1311" spans="37:39" x14ac:dyDescent="0.2">
      <c r="AK1311" s="2"/>
      <c r="AL1311" s="90"/>
      <c r="AM1311" s="91"/>
    </row>
    <row r="1312" spans="37:39" x14ac:dyDescent="0.2">
      <c r="AK1312" s="2"/>
      <c r="AL1312" s="90"/>
      <c r="AM1312" s="91"/>
    </row>
    <row r="1313" spans="37:39" x14ac:dyDescent="0.2">
      <c r="AK1313" s="2"/>
      <c r="AL1313" s="90"/>
      <c r="AM1313" s="91"/>
    </row>
    <row r="1314" spans="37:39" x14ac:dyDescent="0.2">
      <c r="AK1314" s="2"/>
      <c r="AL1314" s="90"/>
      <c r="AM1314" s="91"/>
    </row>
    <row r="1315" spans="37:39" x14ac:dyDescent="0.2">
      <c r="AK1315" s="2"/>
      <c r="AL1315" s="90"/>
      <c r="AM1315" s="91"/>
    </row>
    <row r="1316" spans="37:39" x14ac:dyDescent="0.2">
      <c r="AK1316" s="2"/>
      <c r="AL1316" s="90"/>
      <c r="AM1316" s="91"/>
    </row>
    <row r="1317" spans="37:39" x14ac:dyDescent="0.2">
      <c r="AK1317" s="2"/>
      <c r="AL1317" s="90"/>
      <c r="AM1317" s="91"/>
    </row>
    <row r="1318" spans="37:39" x14ac:dyDescent="0.2">
      <c r="AK1318" s="2"/>
      <c r="AL1318" s="90"/>
      <c r="AM1318" s="91"/>
    </row>
    <row r="1319" spans="37:39" x14ac:dyDescent="0.2">
      <c r="AK1319" s="2"/>
      <c r="AL1319" s="90"/>
      <c r="AM1319" s="91"/>
    </row>
    <row r="1320" spans="37:39" x14ac:dyDescent="0.2">
      <c r="AK1320" s="2"/>
      <c r="AL1320" s="90"/>
      <c r="AM1320" s="91"/>
    </row>
    <row r="1321" spans="37:39" x14ac:dyDescent="0.2">
      <c r="AK1321" s="2"/>
      <c r="AL1321" s="90"/>
      <c r="AM1321" s="91"/>
    </row>
    <row r="1322" spans="37:39" x14ac:dyDescent="0.2">
      <c r="AK1322" s="2"/>
      <c r="AL1322" s="90"/>
      <c r="AM1322" s="91"/>
    </row>
    <row r="1323" spans="37:39" x14ac:dyDescent="0.2">
      <c r="AK1323" s="2"/>
      <c r="AL1323" s="90"/>
      <c r="AM1323" s="91"/>
    </row>
    <row r="1324" spans="37:39" x14ac:dyDescent="0.2">
      <c r="AK1324" s="2"/>
      <c r="AL1324" s="90"/>
      <c r="AM1324" s="91"/>
    </row>
    <row r="1325" spans="37:39" x14ac:dyDescent="0.2">
      <c r="AK1325" s="2"/>
      <c r="AL1325" s="90"/>
      <c r="AM1325" s="91"/>
    </row>
    <row r="1326" spans="37:39" x14ac:dyDescent="0.2">
      <c r="AK1326" s="2"/>
      <c r="AL1326" s="90"/>
      <c r="AM1326" s="91"/>
    </row>
    <row r="1327" spans="37:39" x14ac:dyDescent="0.2">
      <c r="AK1327" s="2"/>
      <c r="AL1327" s="90"/>
      <c r="AM1327" s="91"/>
    </row>
    <row r="1328" spans="37:39" x14ac:dyDescent="0.2">
      <c r="AK1328" s="2"/>
      <c r="AL1328" s="90"/>
      <c r="AM1328" s="91"/>
    </row>
    <row r="1329" spans="37:39" x14ac:dyDescent="0.2">
      <c r="AK1329" s="2"/>
      <c r="AL1329" s="90"/>
      <c r="AM1329" s="91"/>
    </row>
    <row r="1330" spans="37:39" x14ac:dyDescent="0.2">
      <c r="AK1330" s="2"/>
      <c r="AL1330" s="90"/>
      <c r="AM1330" s="91"/>
    </row>
    <row r="1331" spans="37:39" x14ac:dyDescent="0.2">
      <c r="AK1331" s="2"/>
      <c r="AL1331" s="90"/>
      <c r="AM1331" s="91"/>
    </row>
    <row r="1332" spans="37:39" x14ac:dyDescent="0.2">
      <c r="AK1332" s="2"/>
      <c r="AL1332" s="90"/>
      <c r="AM1332" s="91"/>
    </row>
    <row r="1333" spans="37:39" x14ac:dyDescent="0.2">
      <c r="AK1333" s="2"/>
      <c r="AL1333" s="90"/>
      <c r="AM1333" s="91"/>
    </row>
    <row r="1334" spans="37:39" x14ac:dyDescent="0.2">
      <c r="AK1334" s="2"/>
      <c r="AL1334" s="90"/>
      <c r="AM1334" s="91"/>
    </row>
    <row r="1335" spans="37:39" x14ac:dyDescent="0.2">
      <c r="AK1335" s="2"/>
      <c r="AL1335" s="90"/>
      <c r="AM1335" s="91"/>
    </row>
    <row r="1336" spans="37:39" x14ac:dyDescent="0.2">
      <c r="AK1336" s="2"/>
      <c r="AL1336" s="90"/>
      <c r="AM1336" s="91"/>
    </row>
    <row r="1337" spans="37:39" x14ac:dyDescent="0.2">
      <c r="AK1337" s="2"/>
      <c r="AL1337" s="90"/>
      <c r="AM1337" s="91"/>
    </row>
    <row r="1338" spans="37:39" x14ac:dyDescent="0.2">
      <c r="AK1338" s="2"/>
      <c r="AL1338" s="90"/>
      <c r="AM1338" s="91"/>
    </row>
    <row r="1339" spans="37:39" x14ac:dyDescent="0.2">
      <c r="AK1339" s="2"/>
      <c r="AL1339" s="90"/>
      <c r="AM1339" s="91"/>
    </row>
    <row r="1340" spans="37:39" x14ac:dyDescent="0.2">
      <c r="AK1340" s="2"/>
      <c r="AL1340" s="90"/>
      <c r="AM1340" s="91"/>
    </row>
    <row r="1341" spans="37:39" x14ac:dyDescent="0.2">
      <c r="AK1341" s="2"/>
      <c r="AL1341" s="90"/>
      <c r="AM1341" s="91"/>
    </row>
    <row r="1342" spans="37:39" x14ac:dyDescent="0.2">
      <c r="AK1342" s="2"/>
      <c r="AL1342" s="90"/>
      <c r="AM1342" s="91"/>
    </row>
    <row r="1343" spans="37:39" x14ac:dyDescent="0.2">
      <c r="AK1343" s="2"/>
      <c r="AL1343" s="90"/>
      <c r="AM1343" s="91"/>
    </row>
    <row r="1344" spans="37:39" x14ac:dyDescent="0.2">
      <c r="AK1344" s="2"/>
      <c r="AL1344" s="90"/>
      <c r="AM1344" s="91"/>
    </row>
    <row r="1345" spans="36:39" x14ac:dyDescent="0.2">
      <c r="AK1345" s="2"/>
      <c r="AL1345" s="90"/>
      <c r="AM1345" s="91"/>
    </row>
    <row r="1346" spans="36:39" x14ac:dyDescent="0.2">
      <c r="AK1346" s="2"/>
      <c r="AL1346" s="90"/>
      <c r="AM1346" s="91"/>
    </row>
    <row r="1347" spans="36:39" x14ac:dyDescent="0.2">
      <c r="AK1347" s="2"/>
      <c r="AL1347" s="90"/>
      <c r="AM1347" s="91"/>
    </row>
    <row r="1348" spans="36:39" x14ac:dyDescent="0.2">
      <c r="AK1348" s="2"/>
      <c r="AL1348" s="90"/>
      <c r="AM1348" s="91"/>
    </row>
    <row r="1349" spans="36:39" x14ac:dyDescent="0.2">
      <c r="AK1349" s="2"/>
      <c r="AL1349" s="90"/>
      <c r="AM1349" s="91"/>
    </row>
    <row r="1350" spans="36:39" x14ac:dyDescent="0.2">
      <c r="AK1350" s="2"/>
      <c r="AL1350" s="90"/>
      <c r="AM1350" s="91"/>
    </row>
    <row r="1351" spans="36:39" x14ac:dyDescent="0.2">
      <c r="AK1351" s="2"/>
      <c r="AL1351" s="90"/>
      <c r="AM1351" s="91"/>
    </row>
    <row r="1352" spans="36:39" x14ac:dyDescent="0.2">
      <c r="AK1352" s="2"/>
      <c r="AL1352" s="90"/>
      <c r="AM1352" s="91"/>
    </row>
    <row r="1353" spans="36:39" x14ac:dyDescent="0.2">
      <c r="AK1353" s="2"/>
      <c r="AL1353" s="90"/>
      <c r="AM1353" s="91"/>
    </row>
    <row r="1354" spans="36:39" x14ac:dyDescent="0.2">
      <c r="AK1354" s="2"/>
      <c r="AL1354" s="90"/>
      <c r="AM1354" s="91"/>
    </row>
    <row r="1355" spans="36:39" x14ac:dyDescent="0.2">
      <c r="AK1355" s="2"/>
      <c r="AL1355" s="90"/>
      <c r="AM1355" s="91"/>
    </row>
    <row r="1356" spans="36:39" x14ac:dyDescent="0.2">
      <c r="AK1356" s="2"/>
      <c r="AL1356" s="90"/>
      <c r="AM1356" s="91"/>
    </row>
    <row r="1357" spans="36:39" ht="13.5" thickBot="1" x14ac:dyDescent="0.25">
      <c r="AK1357" s="2"/>
      <c r="AL1357" s="90"/>
      <c r="AM1357" s="91"/>
    </row>
    <row r="1358" spans="36:39" ht="13.5" thickBot="1" x14ac:dyDescent="0.25">
      <c r="AJ1358" s="87"/>
      <c r="AK1358" s="87"/>
      <c r="AL1358" s="89"/>
      <c r="AM1358" s="92"/>
    </row>
    <row r="1359" spans="36:39" x14ac:dyDescent="0.2">
      <c r="AK1359" s="2"/>
      <c r="AL1359" s="90"/>
      <c r="AM1359" s="91"/>
    </row>
    <row r="1360" spans="36:39" x14ac:dyDescent="0.2">
      <c r="AK1360" s="2"/>
      <c r="AL1360" s="90"/>
      <c r="AM1360" s="91"/>
    </row>
    <row r="1361" spans="37:39" x14ac:dyDescent="0.2">
      <c r="AK1361" s="2"/>
      <c r="AL1361" s="90"/>
      <c r="AM1361" s="91"/>
    </row>
    <row r="1362" spans="37:39" x14ac:dyDescent="0.2">
      <c r="AK1362" s="2"/>
      <c r="AL1362" s="90"/>
      <c r="AM1362" s="91"/>
    </row>
    <row r="1363" spans="37:39" x14ac:dyDescent="0.2">
      <c r="AK1363" s="2"/>
      <c r="AL1363" s="90"/>
      <c r="AM1363" s="91"/>
    </row>
    <row r="1364" spans="37:39" x14ac:dyDescent="0.2">
      <c r="AK1364" s="2"/>
      <c r="AL1364" s="90"/>
      <c r="AM1364" s="91"/>
    </row>
    <row r="1365" spans="37:39" x14ac:dyDescent="0.2">
      <c r="AK1365" s="2"/>
      <c r="AL1365" s="90"/>
      <c r="AM1365" s="91"/>
    </row>
    <row r="1366" spans="37:39" x14ac:dyDescent="0.2">
      <c r="AK1366" s="2"/>
      <c r="AL1366" s="90"/>
      <c r="AM1366" s="91"/>
    </row>
    <row r="1367" spans="37:39" x14ac:dyDescent="0.2">
      <c r="AK1367" s="2"/>
      <c r="AL1367" s="90"/>
      <c r="AM1367" s="91"/>
    </row>
    <row r="1368" spans="37:39" x14ac:dyDescent="0.2">
      <c r="AK1368" s="2"/>
      <c r="AL1368" s="90"/>
      <c r="AM1368" s="91"/>
    </row>
    <row r="1369" spans="37:39" x14ac:dyDescent="0.2">
      <c r="AK1369" s="2"/>
      <c r="AL1369" s="90"/>
      <c r="AM1369" s="91"/>
    </row>
    <row r="1370" spans="37:39" x14ac:dyDescent="0.2">
      <c r="AK1370" s="2"/>
      <c r="AL1370" s="90"/>
      <c r="AM1370" s="91"/>
    </row>
    <row r="1371" spans="37:39" x14ac:dyDescent="0.2">
      <c r="AK1371" s="2"/>
      <c r="AL1371" s="90"/>
      <c r="AM1371" s="91"/>
    </row>
    <row r="1372" spans="37:39" x14ac:dyDescent="0.2">
      <c r="AK1372" s="2"/>
      <c r="AL1372" s="90"/>
      <c r="AM1372" s="91"/>
    </row>
    <row r="1373" spans="37:39" x14ac:dyDescent="0.2">
      <c r="AK1373" s="2"/>
      <c r="AL1373" s="90"/>
      <c r="AM1373" s="91"/>
    </row>
    <row r="1374" spans="37:39" x14ac:dyDescent="0.2">
      <c r="AK1374" s="2"/>
      <c r="AL1374" s="90"/>
      <c r="AM1374" s="91"/>
    </row>
    <row r="1375" spans="37:39" x14ac:dyDescent="0.2">
      <c r="AK1375" s="2"/>
      <c r="AL1375" s="90"/>
      <c r="AM1375" s="91"/>
    </row>
    <row r="1376" spans="37:39" x14ac:dyDescent="0.2">
      <c r="AK1376" s="2"/>
      <c r="AL1376" s="90"/>
      <c r="AM1376" s="91"/>
    </row>
    <row r="1377" spans="37:39" x14ac:dyDescent="0.2">
      <c r="AK1377" s="2"/>
      <c r="AL1377" s="90"/>
      <c r="AM1377" s="91"/>
    </row>
    <row r="1378" spans="37:39" x14ac:dyDescent="0.2">
      <c r="AK1378" s="2"/>
      <c r="AL1378" s="90"/>
      <c r="AM1378" s="91"/>
    </row>
    <row r="1379" spans="37:39" x14ac:dyDescent="0.2">
      <c r="AK1379" s="2"/>
      <c r="AL1379" s="90"/>
      <c r="AM1379" s="91"/>
    </row>
    <row r="1380" spans="37:39" x14ac:dyDescent="0.2">
      <c r="AK1380" s="2"/>
      <c r="AL1380" s="90"/>
      <c r="AM1380" s="91"/>
    </row>
    <row r="1381" spans="37:39" x14ac:dyDescent="0.2">
      <c r="AK1381" s="2"/>
      <c r="AL1381" s="90"/>
      <c r="AM1381" s="91"/>
    </row>
    <row r="1382" spans="37:39" x14ac:dyDescent="0.2">
      <c r="AK1382" s="2"/>
      <c r="AL1382" s="90"/>
      <c r="AM1382" s="91"/>
    </row>
    <row r="1383" spans="37:39" x14ac:dyDescent="0.2">
      <c r="AK1383" s="2"/>
      <c r="AL1383" s="90"/>
      <c r="AM1383" s="91"/>
    </row>
    <row r="1384" spans="37:39" x14ac:dyDescent="0.2">
      <c r="AK1384" s="2"/>
      <c r="AL1384" s="90"/>
      <c r="AM1384" s="91"/>
    </row>
    <row r="1385" spans="37:39" x14ac:dyDescent="0.2">
      <c r="AK1385" s="2"/>
      <c r="AL1385" s="90"/>
      <c r="AM1385" s="91"/>
    </row>
    <row r="1386" spans="37:39" x14ac:dyDescent="0.2">
      <c r="AK1386" s="2"/>
      <c r="AL1386" s="90"/>
      <c r="AM1386" s="91"/>
    </row>
    <row r="1387" spans="37:39" x14ac:dyDescent="0.2">
      <c r="AK1387" s="2"/>
      <c r="AL1387" s="90"/>
      <c r="AM1387" s="91"/>
    </row>
    <row r="1388" spans="37:39" x14ac:dyDescent="0.2">
      <c r="AK1388" s="2"/>
      <c r="AL1388" s="90"/>
      <c r="AM1388" s="91"/>
    </row>
    <row r="1389" spans="37:39" x14ac:dyDescent="0.2">
      <c r="AK1389" s="2"/>
      <c r="AL1389" s="90"/>
      <c r="AM1389" s="91"/>
    </row>
    <row r="1390" spans="37:39" x14ac:dyDescent="0.2">
      <c r="AK1390" s="2"/>
      <c r="AL1390" s="90"/>
      <c r="AM1390" s="91"/>
    </row>
    <row r="1391" spans="37:39" x14ac:dyDescent="0.2">
      <c r="AK1391" s="2"/>
      <c r="AL1391" s="90"/>
      <c r="AM1391" s="91"/>
    </row>
    <row r="1392" spans="37:39" x14ac:dyDescent="0.2">
      <c r="AK1392" s="2"/>
      <c r="AL1392" s="90"/>
      <c r="AM1392" s="91"/>
    </row>
    <row r="1393" spans="37:39" x14ac:dyDescent="0.2">
      <c r="AK1393" s="2"/>
      <c r="AL1393" s="90"/>
      <c r="AM1393" s="91"/>
    </row>
    <row r="1394" spans="37:39" x14ac:dyDescent="0.2">
      <c r="AK1394" s="2"/>
      <c r="AL1394" s="90"/>
      <c r="AM1394" s="91"/>
    </row>
    <row r="1395" spans="37:39" x14ac:dyDescent="0.2">
      <c r="AK1395" s="2"/>
      <c r="AL1395" s="90"/>
      <c r="AM1395" s="91"/>
    </row>
    <row r="1396" spans="37:39" x14ac:dyDescent="0.2">
      <c r="AK1396" s="2"/>
      <c r="AL1396" s="90"/>
      <c r="AM1396" s="91"/>
    </row>
    <row r="1397" spans="37:39" x14ac:dyDescent="0.2">
      <c r="AK1397" s="2"/>
      <c r="AL1397" s="90"/>
      <c r="AM1397" s="91"/>
    </row>
    <row r="1398" spans="37:39" x14ac:dyDescent="0.2">
      <c r="AK1398" s="2"/>
      <c r="AL1398" s="90"/>
      <c r="AM1398" s="91"/>
    </row>
    <row r="1399" spans="37:39" x14ac:dyDescent="0.2">
      <c r="AK1399" s="2"/>
      <c r="AL1399" s="90"/>
      <c r="AM1399" s="91"/>
    </row>
    <row r="1400" spans="37:39" x14ac:dyDescent="0.2">
      <c r="AK1400" s="2"/>
      <c r="AL1400" s="90"/>
      <c r="AM1400" s="91"/>
    </row>
    <row r="1401" spans="37:39" x14ac:dyDescent="0.2">
      <c r="AK1401" s="2"/>
      <c r="AL1401" s="90"/>
      <c r="AM1401" s="91"/>
    </row>
    <row r="1402" spans="37:39" x14ac:dyDescent="0.2">
      <c r="AK1402" s="2"/>
      <c r="AL1402" s="90"/>
      <c r="AM1402" s="91"/>
    </row>
    <row r="1403" spans="37:39" x14ac:dyDescent="0.2">
      <c r="AK1403" s="2"/>
      <c r="AL1403" s="90"/>
      <c r="AM1403" s="91"/>
    </row>
    <row r="1404" spans="37:39" x14ac:dyDescent="0.2">
      <c r="AK1404" s="2"/>
      <c r="AL1404" s="90"/>
      <c r="AM1404" s="91"/>
    </row>
    <row r="1405" spans="37:39" x14ac:dyDescent="0.2">
      <c r="AK1405" s="2"/>
      <c r="AL1405" s="90"/>
      <c r="AM1405" s="91"/>
    </row>
    <row r="1406" spans="37:39" x14ac:dyDescent="0.2">
      <c r="AK1406" s="2"/>
      <c r="AL1406" s="90"/>
      <c r="AM1406" s="91"/>
    </row>
    <row r="1407" spans="37:39" x14ac:dyDescent="0.2">
      <c r="AK1407" s="2"/>
      <c r="AL1407" s="90"/>
      <c r="AM1407" s="91"/>
    </row>
    <row r="1408" spans="37:39" x14ac:dyDescent="0.2">
      <c r="AK1408" s="2"/>
      <c r="AL1408" s="90"/>
      <c r="AM1408" s="91"/>
    </row>
    <row r="1409" spans="37:39" x14ac:dyDescent="0.2">
      <c r="AK1409" s="2"/>
      <c r="AL1409" s="90"/>
      <c r="AM1409" s="91"/>
    </row>
    <row r="1410" spans="37:39" x14ac:dyDescent="0.2">
      <c r="AK1410" s="2"/>
      <c r="AL1410" s="90"/>
      <c r="AM1410" s="91"/>
    </row>
    <row r="1411" spans="37:39" x14ac:dyDescent="0.2">
      <c r="AK1411" s="2"/>
      <c r="AL1411" s="90"/>
      <c r="AM1411" s="91"/>
    </row>
    <row r="1412" spans="37:39" x14ac:dyDescent="0.2">
      <c r="AK1412" s="2"/>
      <c r="AL1412" s="90"/>
      <c r="AM1412" s="91"/>
    </row>
    <row r="1413" spans="37:39" x14ac:dyDescent="0.2">
      <c r="AK1413" s="2"/>
      <c r="AL1413" s="90"/>
      <c r="AM1413" s="91"/>
    </row>
    <row r="1414" spans="37:39" x14ac:dyDescent="0.2">
      <c r="AK1414" s="2"/>
      <c r="AL1414" s="90"/>
      <c r="AM1414" s="91"/>
    </row>
    <row r="1415" spans="37:39" x14ac:dyDescent="0.2">
      <c r="AK1415" s="2"/>
      <c r="AL1415" s="90"/>
      <c r="AM1415" s="91"/>
    </row>
    <row r="1416" spans="37:39" x14ac:dyDescent="0.2">
      <c r="AK1416" s="2"/>
      <c r="AL1416" s="90"/>
      <c r="AM1416" s="91"/>
    </row>
    <row r="1417" spans="37:39" x14ac:dyDescent="0.2">
      <c r="AK1417" s="2"/>
      <c r="AL1417" s="90"/>
      <c r="AM1417" s="91"/>
    </row>
    <row r="1418" spans="37:39" x14ac:dyDescent="0.2">
      <c r="AK1418" s="2"/>
      <c r="AL1418" s="90"/>
      <c r="AM1418" s="91"/>
    </row>
    <row r="1419" spans="37:39" x14ac:dyDescent="0.2">
      <c r="AK1419" s="2"/>
      <c r="AL1419" s="90"/>
      <c r="AM1419" s="91"/>
    </row>
    <row r="1420" spans="37:39" x14ac:dyDescent="0.2">
      <c r="AK1420" s="2"/>
      <c r="AL1420" s="90"/>
      <c r="AM1420" s="91"/>
    </row>
    <row r="1421" spans="37:39" x14ac:dyDescent="0.2">
      <c r="AK1421" s="2"/>
      <c r="AL1421" s="90"/>
      <c r="AM1421" s="91"/>
    </row>
    <row r="1422" spans="37:39" x14ac:dyDescent="0.2">
      <c r="AK1422" s="2"/>
      <c r="AL1422" s="90"/>
      <c r="AM1422" s="91"/>
    </row>
    <row r="1423" spans="37:39" x14ac:dyDescent="0.2">
      <c r="AK1423" s="2"/>
      <c r="AL1423" s="90"/>
      <c r="AM1423" s="91"/>
    </row>
    <row r="1424" spans="37:39" x14ac:dyDescent="0.2">
      <c r="AK1424" s="2"/>
      <c r="AL1424" s="90"/>
      <c r="AM1424" s="91"/>
    </row>
    <row r="1425" spans="37:39" x14ac:dyDescent="0.2">
      <c r="AK1425" s="2"/>
      <c r="AL1425" s="90"/>
      <c r="AM1425" s="91"/>
    </row>
    <row r="1426" spans="37:39" x14ac:dyDescent="0.2">
      <c r="AK1426" s="2"/>
      <c r="AL1426" s="90"/>
      <c r="AM1426" s="91"/>
    </row>
    <row r="1427" spans="37:39" x14ac:dyDescent="0.2">
      <c r="AK1427" s="2"/>
      <c r="AL1427" s="90"/>
      <c r="AM1427" s="91"/>
    </row>
    <row r="1428" spans="37:39" x14ac:dyDescent="0.2">
      <c r="AK1428" s="2"/>
      <c r="AL1428" s="90"/>
      <c r="AM1428" s="91"/>
    </row>
    <row r="1429" spans="37:39" x14ac:dyDescent="0.2">
      <c r="AK1429" s="2"/>
      <c r="AL1429" s="90"/>
      <c r="AM1429" s="91"/>
    </row>
    <row r="1430" spans="37:39" x14ac:dyDescent="0.2">
      <c r="AK1430" s="2"/>
      <c r="AL1430" s="90"/>
      <c r="AM1430" s="91"/>
    </row>
    <row r="1431" spans="37:39" x14ac:dyDescent="0.2">
      <c r="AK1431" s="2"/>
      <c r="AL1431" s="90"/>
      <c r="AM1431" s="91"/>
    </row>
    <row r="1432" spans="37:39" x14ac:dyDescent="0.2">
      <c r="AK1432" s="2"/>
      <c r="AL1432" s="90"/>
      <c r="AM1432" s="91"/>
    </row>
    <row r="1433" spans="37:39" x14ac:dyDescent="0.2">
      <c r="AK1433" s="2"/>
      <c r="AL1433" s="90"/>
      <c r="AM1433" s="91"/>
    </row>
    <row r="1434" spans="37:39" x14ac:dyDescent="0.2">
      <c r="AK1434" s="2"/>
      <c r="AL1434" s="90"/>
      <c r="AM1434" s="91"/>
    </row>
    <row r="1435" spans="37:39" x14ac:dyDescent="0.2">
      <c r="AK1435" s="2"/>
      <c r="AL1435" s="90"/>
      <c r="AM1435" s="91"/>
    </row>
    <row r="1436" spans="37:39" x14ac:dyDescent="0.2">
      <c r="AK1436" s="2"/>
      <c r="AL1436" s="90"/>
      <c r="AM1436" s="91"/>
    </row>
    <row r="1437" spans="37:39" x14ac:dyDescent="0.2">
      <c r="AK1437" s="2"/>
      <c r="AL1437" s="90"/>
      <c r="AM1437" s="91"/>
    </row>
    <row r="1438" spans="37:39" x14ac:dyDescent="0.2">
      <c r="AK1438" s="2"/>
      <c r="AL1438" s="90"/>
      <c r="AM1438" s="91"/>
    </row>
    <row r="1439" spans="37:39" x14ac:dyDescent="0.2">
      <c r="AK1439" s="2"/>
      <c r="AL1439" s="90"/>
      <c r="AM1439" s="91"/>
    </row>
    <row r="1440" spans="37:39" x14ac:dyDescent="0.2">
      <c r="AK1440" s="2"/>
      <c r="AL1440" s="90"/>
      <c r="AM1440" s="91"/>
    </row>
    <row r="1441" spans="36:39" ht="13.5" thickBot="1" x14ac:dyDescent="0.25">
      <c r="AK1441" s="2"/>
      <c r="AL1441" s="90"/>
      <c r="AM1441" s="91"/>
    </row>
    <row r="1442" spans="36:39" ht="13.5" thickBot="1" x14ac:dyDescent="0.25">
      <c r="AJ1442" s="87"/>
      <c r="AK1442" s="87"/>
      <c r="AL1442" s="89"/>
      <c r="AM1442" s="92"/>
    </row>
    <row r="1443" spans="36:39" x14ac:dyDescent="0.2">
      <c r="AK1443" s="2"/>
      <c r="AL1443" s="90"/>
      <c r="AM1443" s="91"/>
    </row>
    <row r="1444" spans="36:39" x14ac:dyDescent="0.2">
      <c r="AK1444" s="2"/>
      <c r="AL1444" s="90"/>
      <c r="AM1444" s="91"/>
    </row>
    <row r="1445" spans="36:39" x14ac:dyDescent="0.2">
      <c r="AK1445" s="2"/>
      <c r="AL1445" s="90"/>
      <c r="AM1445" s="91"/>
    </row>
    <row r="1446" spans="36:39" x14ac:dyDescent="0.2">
      <c r="AK1446" s="2"/>
      <c r="AL1446" s="90"/>
      <c r="AM1446" s="91"/>
    </row>
    <row r="1447" spans="36:39" x14ac:dyDescent="0.2">
      <c r="AK1447" s="2"/>
      <c r="AL1447" s="90"/>
      <c r="AM1447" s="91"/>
    </row>
    <row r="1448" spans="36:39" x14ac:dyDescent="0.2">
      <c r="AK1448" s="2"/>
      <c r="AL1448" s="90"/>
      <c r="AM1448" s="91"/>
    </row>
    <row r="1449" spans="36:39" x14ac:dyDescent="0.2">
      <c r="AK1449" s="2"/>
      <c r="AL1449" s="90"/>
      <c r="AM1449" s="91"/>
    </row>
    <row r="1450" spans="36:39" x14ac:dyDescent="0.2">
      <c r="AK1450" s="2"/>
      <c r="AL1450" s="90"/>
      <c r="AM1450" s="91"/>
    </row>
    <row r="1451" spans="36:39" x14ac:dyDescent="0.2">
      <c r="AK1451" s="2"/>
      <c r="AL1451" s="90"/>
      <c r="AM1451" s="91"/>
    </row>
    <row r="1452" spans="36:39" x14ac:dyDescent="0.2">
      <c r="AK1452" s="2"/>
      <c r="AL1452" s="90"/>
      <c r="AM1452" s="91"/>
    </row>
    <row r="1453" spans="36:39" x14ac:dyDescent="0.2">
      <c r="AK1453" s="2"/>
      <c r="AL1453" s="90"/>
      <c r="AM1453" s="91"/>
    </row>
    <row r="1454" spans="36:39" x14ac:dyDescent="0.2">
      <c r="AK1454" s="2"/>
      <c r="AL1454" s="90"/>
      <c r="AM1454" s="91"/>
    </row>
    <row r="1455" spans="36:39" x14ac:dyDescent="0.2">
      <c r="AK1455" s="2"/>
      <c r="AL1455" s="90"/>
      <c r="AM1455" s="91"/>
    </row>
    <row r="1456" spans="36:39" x14ac:dyDescent="0.2">
      <c r="AK1456" s="2"/>
      <c r="AL1456" s="90"/>
      <c r="AM1456" s="91"/>
    </row>
    <row r="1457" spans="37:39" x14ac:dyDescent="0.2">
      <c r="AK1457" s="2"/>
      <c r="AL1457" s="90"/>
      <c r="AM1457" s="91"/>
    </row>
    <row r="1458" spans="37:39" x14ac:dyDescent="0.2">
      <c r="AK1458" s="2"/>
      <c r="AL1458" s="90"/>
      <c r="AM1458" s="91"/>
    </row>
    <row r="1459" spans="37:39" x14ac:dyDescent="0.2">
      <c r="AK1459" s="2"/>
      <c r="AL1459" s="90"/>
      <c r="AM1459" s="91"/>
    </row>
    <row r="1460" spans="37:39" x14ac:dyDescent="0.2">
      <c r="AK1460" s="2"/>
      <c r="AL1460" s="90"/>
      <c r="AM1460" s="91"/>
    </row>
    <row r="1461" spans="37:39" x14ac:dyDescent="0.2">
      <c r="AK1461" s="2"/>
      <c r="AL1461" s="90"/>
      <c r="AM1461" s="91"/>
    </row>
    <row r="1462" spans="37:39" x14ac:dyDescent="0.2">
      <c r="AK1462" s="2"/>
      <c r="AL1462" s="90"/>
      <c r="AM1462" s="91"/>
    </row>
    <row r="1463" spans="37:39" x14ac:dyDescent="0.2">
      <c r="AK1463" s="2"/>
      <c r="AL1463" s="90"/>
      <c r="AM1463" s="91"/>
    </row>
    <row r="1464" spans="37:39" x14ac:dyDescent="0.2">
      <c r="AK1464" s="2"/>
      <c r="AL1464" s="90"/>
      <c r="AM1464" s="91"/>
    </row>
    <row r="1465" spans="37:39" x14ac:dyDescent="0.2">
      <c r="AK1465" s="2"/>
      <c r="AL1465" s="90"/>
      <c r="AM1465" s="91"/>
    </row>
    <row r="1466" spans="37:39" x14ac:dyDescent="0.2">
      <c r="AK1466" s="2"/>
      <c r="AL1466" s="90"/>
      <c r="AM1466" s="91"/>
    </row>
    <row r="1467" spans="37:39" x14ac:dyDescent="0.2">
      <c r="AK1467" s="2"/>
      <c r="AL1467" s="90"/>
      <c r="AM1467" s="91"/>
    </row>
    <row r="1468" spans="37:39" x14ac:dyDescent="0.2">
      <c r="AK1468" s="2"/>
      <c r="AL1468" s="90"/>
      <c r="AM1468" s="91"/>
    </row>
    <row r="1469" spans="37:39" x14ac:dyDescent="0.2">
      <c r="AK1469" s="2"/>
      <c r="AL1469" s="90"/>
      <c r="AM1469" s="91"/>
    </row>
    <row r="1470" spans="37:39" x14ac:dyDescent="0.2">
      <c r="AK1470" s="2"/>
      <c r="AL1470" s="90"/>
      <c r="AM1470" s="91"/>
    </row>
    <row r="1471" spans="37:39" x14ac:dyDescent="0.2">
      <c r="AK1471" s="2"/>
      <c r="AL1471" s="90"/>
      <c r="AM1471" s="91"/>
    </row>
    <row r="1472" spans="37:39" x14ac:dyDescent="0.2">
      <c r="AK1472" s="2"/>
      <c r="AL1472" s="90"/>
      <c r="AM1472" s="91"/>
    </row>
    <row r="1473" spans="37:39" x14ac:dyDescent="0.2">
      <c r="AK1473" s="2"/>
      <c r="AL1473" s="90"/>
      <c r="AM1473" s="91"/>
    </row>
    <row r="1474" spans="37:39" x14ac:dyDescent="0.2">
      <c r="AK1474" s="2"/>
      <c r="AL1474" s="90"/>
      <c r="AM1474" s="91"/>
    </row>
    <row r="1475" spans="37:39" x14ac:dyDescent="0.2">
      <c r="AK1475" s="2"/>
      <c r="AL1475" s="90"/>
      <c r="AM1475" s="91"/>
    </row>
    <row r="1476" spans="37:39" x14ac:dyDescent="0.2">
      <c r="AK1476" s="2"/>
      <c r="AL1476" s="90"/>
      <c r="AM1476" s="91"/>
    </row>
    <row r="1477" spans="37:39" x14ac:dyDescent="0.2">
      <c r="AK1477" s="2"/>
      <c r="AL1477" s="90"/>
      <c r="AM1477" s="91"/>
    </row>
    <row r="1478" spans="37:39" x14ac:dyDescent="0.2">
      <c r="AK1478" s="2"/>
      <c r="AL1478" s="90"/>
      <c r="AM1478" s="91"/>
    </row>
    <row r="1479" spans="37:39" x14ac:dyDescent="0.2">
      <c r="AK1479" s="2"/>
      <c r="AL1479" s="90"/>
      <c r="AM1479" s="91"/>
    </row>
    <row r="1480" spans="37:39" x14ac:dyDescent="0.2">
      <c r="AK1480" s="2"/>
      <c r="AL1480" s="90"/>
      <c r="AM1480" s="91"/>
    </row>
    <row r="1481" spans="37:39" x14ac:dyDescent="0.2">
      <c r="AK1481" s="2"/>
      <c r="AL1481" s="90"/>
      <c r="AM1481" s="91"/>
    </row>
    <row r="1482" spans="37:39" x14ac:dyDescent="0.2">
      <c r="AK1482" s="2"/>
      <c r="AL1482" s="90"/>
      <c r="AM1482" s="91"/>
    </row>
    <row r="1483" spans="37:39" x14ac:dyDescent="0.2">
      <c r="AK1483" s="2"/>
      <c r="AL1483" s="90"/>
      <c r="AM1483" s="91"/>
    </row>
    <row r="1484" spans="37:39" x14ac:dyDescent="0.2">
      <c r="AK1484" s="2"/>
      <c r="AL1484" s="90"/>
      <c r="AM1484" s="91"/>
    </row>
    <row r="1485" spans="37:39" x14ac:dyDescent="0.2">
      <c r="AK1485" s="2"/>
      <c r="AL1485" s="90"/>
      <c r="AM1485" s="91"/>
    </row>
    <row r="1486" spans="37:39" x14ac:dyDescent="0.2">
      <c r="AK1486" s="2"/>
      <c r="AL1486" s="90"/>
      <c r="AM1486" s="91"/>
    </row>
    <row r="1487" spans="37:39" x14ac:dyDescent="0.2">
      <c r="AK1487" s="2"/>
      <c r="AL1487" s="90"/>
      <c r="AM1487" s="91"/>
    </row>
    <row r="1488" spans="37:39" x14ac:dyDescent="0.2">
      <c r="AK1488" s="2"/>
      <c r="AL1488" s="90"/>
      <c r="AM1488" s="91"/>
    </row>
    <row r="1489" spans="37:39" x14ac:dyDescent="0.2">
      <c r="AK1489" s="2"/>
      <c r="AL1489" s="90"/>
      <c r="AM1489" s="91"/>
    </row>
    <row r="1490" spans="37:39" x14ac:dyDescent="0.2">
      <c r="AK1490" s="2"/>
      <c r="AL1490" s="90"/>
      <c r="AM1490" s="91"/>
    </row>
    <row r="1491" spans="37:39" x14ac:dyDescent="0.2">
      <c r="AK1491" s="2"/>
      <c r="AL1491" s="90"/>
      <c r="AM1491" s="91"/>
    </row>
    <row r="1492" spans="37:39" x14ac:dyDescent="0.2">
      <c r="AK1492" s="2"/>
      <c r="AL1492" s="90"/>
      <c r="AM1492" s="91"/>
    </row>
    <row r="1493" spans="37:39" x14ac:dyDescent="0.2">
      <c r="AK1493" s="2"/>
      <c r="AL1493" s="90"/>
      <c r="AM1493" s="91"/>
    </row>
    <row r="1494" spans="37:39" x14ac:dyDescent="0.2">
      <c r="AK1494" s="2"/>
      <c r="AL1494" s="90"/>
      <c r="AM1494" s="91"/>
    </row>
    <row r="1495" spans="37:39" x14ac:dyDescent="0.2">
      <c r="AK1495" s="2"/>
      <c r="AL1495" s="90"/>
      <c r="AM1495" s="91"/>
    </row>
    <row r="1496" spans="37:39" x14ac:dyDescent="0.2">
      <c r="AK1496" s="2"/>
      <c r="AL1496" s="90"/>
      <c r="AM1496" s="91"/>
    </row>
    <row r="1497" spans="37:39" x14ac:dyDescent="0.2">
      <c r="AK1497" s="2"/>
      <c r="AL1497" s="90"/>
      <c r="AM1497" s="91"/>
    </row>
    <row r="1498" spans="37:39" x14ac:dyDescent="0.2">
      <c r="AK1498" s="2"/>
      <c r="AL1498" s="90"/>
      <c r="AM1498" s="91"/>
    </row>
    <row r="1499" spans="37:39" x14ac:dyDescent="0.2">
      <c r="AK1499" s="2"/>
      <c r="AL1499" s="90"/>
      <c r="AM1499" s="91"/>
    </row>
    <row r="1500" spans="37:39" x14ac:dyDescent="0.2">
      <c r="AK1500" s="2"/>
      <c r="AL1500" s="90"/>
      <c r="AM1500" s="91"/>
    </row>
    <row r="1501" spans="37:39" x14ac:dyDescent="0.2">
      <c r="AK1501" s="2"/>
      <c r="AL1501" s="90"/>
      <c r="AM1501" s="91"/>
    </row>
    <row r="1502" spans="37:39" x14ac:dyDescent="0.2">
      <c r="AK1502" s="2"/>
      <c r="AL1502" s="90"/>
      <c r="AM1502" s="91"/>
    </row>
    <row r="1503" spans="37:39" x14ac:dyDescent="0.2">
      <c r="AK1503" s="2"/>
      <c r="AL1503" s="90"/>
      <c r="AM1503" s="91"/>
    </row>
    <row r="1504" spans="37:39" x14ac:dyDescent="0.2">
      <c r="AK1504" s="2"/>
      <c r="AL1504" s="90"/>
      <c r="AM1504" s="91"/>
    </row>
    <row r="1505" spans="37:39" x14ac:dyDescent="0.2">
      <c r="AK1505" s="2"/>
      <c r="AL1505" s="90"/>
      <c r="AM1505" s="91"/>
    </row>
    <row r="1506" spans="37:39" x14ac:dyDescent="0.2">
      <c r="AK1506" s="2"/>
      <c r="AL1506" s="90"/>
      <c r="AM1506" s="91"/>
    </row>
    <row r="1507" spans="37:39" x14ac:dyDescent="0.2">
      <c r="AK1507" s="2"/>
      <c r="AL1507" s="90"/>
      <c r="AM1507" s="91"/>
    </row>
    <row r="1508" spans="37:39" x14ac:dyDescent="0.2">
      <c r="AK1508" s="2"/>
      <c r="AL1508" s="90"/>
      <c r="AM1508" s="91"/>
    </row>
    <row r="1509" spans="37:39" x14ac:dyDescent="0.2">
      <c r="AK1509" s="2"/>
      <c r="AL1509" s="90"/>
      <c r="AM1509" s="91"/>
    </row>
    <row r="1510" spans="37:39" x14ac:dyDescent="0.2">
      <c r="AK1510" s="2"/>
      <c r="AL1510" s="90"/>
      <c r="AM1510" s="91"/>
    </row>
    <row r="1511" spans="37:39" x14ac:dyDescent="0.2">
      <c r="AK1511" s="2"/>
      <c r="AL1511" s="90"/>
      <c r="AM1511" s="91"/>
    </row>
    <row r="1512" spans="37:39" x14ac:dyDescent="0.2">
      <c r="AK1512" s="2"/>
      <c r="AL1512" s="90"/>
      <c r="AM1512" s="91"/>
    </row>
    <row r="1513" spans="37:39" x14ac:dyDescent="0.2">
      <c r="AK1513" s="2"/>
      <c r="AL1513" s="90"/>
      <c r="AM1513" s="91"/>
    </row>
    <row r="1514" spans="37:39" x14ac:dyDescent="0.2">
      <c r="AK1514" s="2"/>
      <c r="AL1514" s="90"/>
      <c r="AM1514" s="91"/>
    </row>
    <row r="1515" spans="37:39" x14ac:dyDescent="0.2">
      <c r="AK1515" s="2"/>
      <c r="AL1515" s="90"/>
      <c r="AM1515" s="91"/>
    </row>
    <row r="1516" spans="37:39" x14ac:dyDescent="0.2">
      <c r="AK1516" s="2"/>
      <c r="AL1516" s="90"/>
      <c r="AM1516" s="91"/>
    </row>
    <row r="1517" spans="37:39" x14ac:dyDescent="0.2">
      <c r="AK1517" s="2"/>
      <c r="AL1517" s="90"/>
      <c r="AM1517" s="91"/>
    </row>
    <row r="1518" spans="37:39" x14ac:dyDescent="0.2">
      <c r="AK1518" s="2"/>
      <c r="AL1518" s="90"/>
      <c r="AM1518" s="91"/>
    </row>
    <row r="1519" spans="37:39" x14ac:dyDescent="0.2">
      <c r="AK1519" s="2"/>
      <c r="AL1519" s="90"/>
      <c r="AM1519" s="91"/>
    </row>
    <row r="1520" spans="37:39" x14ac:dyDescent="0.2">
      <c r="AK1520" s="2"/>
      <c r="AL1520" s="90"/>
      <c r="AM1520" s="91"/>
    </row>
    <row r="1521" spans="36:39" x14ac:dyDescent="0.2">
      <c r="AK1521" s="2"/>
      <c r="AL1521" s="90"/>
      <c r="AM1521" s="91"/>
    </row>
    <row r="1522" spans="36:39" x14ac:dyDescent="0.2">
      <c r="AK1522" s="2"/>
      <c r="AL1522" s="90"/>
      <c r="AM1522" s="91"/>
    </row>
    <row r="1523" spans="36:39" x14ac:dyDescent="0.2">
      <c r="AK1523" s="2"/>
      <c r="AL1523" s="90"/>
      <c r="AM1523" s="91"/>
    </row>
    <row r="1524" spans="36:39" x14ac:dyDescent="0.2">
      <c r="AK1524" s="2"/>
      <c r="AL1524" s="90"/>
      <c r="AM1524" s="91"/>
    </row>
    <row r="1525" spans="36:39" ht="13.5" thickBot="1" x14ac:dyDescent="0.25">
      <c r="AK1525" s="2"/>
      <c r="AL1525" s="90"/>
      <c r="AM1525" s="91"/>
    </row>
    <row r="1526" spans="36:39" ht="13.5" thickBot="1" x14ac:dyDescent="0.25">
      <c r="AJ1526" s="87"/>
      <c r="AK1526" s="87"/>
      <c r="AL1526" s="89"/>
      <c r="AM1526" s="92"/>
    </row>
    <row r="1527" spans="36:39" x14ac:dyDescent="0.2">
      <c r="AK1527" s="2"/>
      <c r="AL1527" s="90"/>
      <c r="AM1527" s="91"/>
    </row>
    <row r="1528" spans="36:39" x14ac:dyDescent="0.2">
      <c r="AK1528" s="2"/>
      <c r="AL1528" s="90"/>
      <c r="AM1528" s="91"/>
    </row>
    <row r="1529" spans="36:39" x14ac:dyDescent="0.2">
      <c r="AK1529" s="2"/>
      <c r="AL1529" s="90"/>
      <c r="AM1529" s="91"/>
    </row>
    <row r="1530" spans="36:39" x14ac:dyDescent="0.2">
      <c r="AK1530" s="2"/>
      <c r="AL1530" s="90"/>
      <c r="AM1530" s="91"/>
    </row>
    <row r="1531" spans="36:39" x14ac:dyDescent="0.2">
      <c r="AK1531" s="2"/>
      <c r="AL1531" s="90"/>
      <c r="AM1531" s="91"/>
    </row>
    <row r="1532" spans="36:39" x14ac:dyDescent="0.2">
      <c r="AK1532" s="2"/>
      <c r="AL1532" s="90"/>
      <c r="AM1532" s="91"/>
    </row>
    <row r="1533" spans="36:39" x14ac:dyDescent="0.2">
      <c r="AK1533" s="2"/>
      <c r="AL1533" s="90"/>
      <c r="AM1533" s="91"/>
    </row>
    <row r="1534" spans="36:39" x14ac:dyDescent="0.2">
      <c r="AK1534" s="2"/>
      <c r="AL1534" s="90"/>
      <c r="AM1534" s="91"/>
    </row>
    <row r="1535" spans="36:39" x14ac:dyDescent="0.2">
      <c r="AK1535" s="2"/>
      <c r="AL1535" s="90"/>
      <c r="AM1535" s="91"/>
    </row>
    <row r="1536" spans="36:39" x14ac:dyDescent="0.2">
      <c r="AK1536" s="2"/>
      <c r="AL1536" s="90"/>
      <c r="AM1536" s="91"/>
    </row>
    <row r="1537" spans="37:39" x14ac:dyDescent="0.2">
      <c r="AK1537" s="2"/>
      <c r="AL1537" s="90"/>
      <c r="AM1537" s="91"/>
    </row>
    <row r="1538" spans="37:39" x14ac:dyDescent="0.2">
      <c r="AK1538" s="2"/>
      <c r="AL1538" s="90"/>
      <c r="AM1538" s="91"/>
    </row>
    <row r="1539" spans="37:39" x14ac:dyDescent="0.2">
      <c r="AK1539" s="2"/>
      <c r="AL1539" s="90"/>
      <c r="AM1539" s="91"/>
    </row>
    <row r="1540" spans="37:39" x14ac:dyDescent="0.2">
      <c r="AK1540" s="2"/>
      <c r="AL1540" s="90"/>
      <c r="AM1540" s="91"/>
    </row>
    <row r="1541" spans="37:39" x14ac:dyDescent="0.2">
      <c r="AK1541" s="2"/>
      <c r="AL1541" s="90"/>
      <c r="AM1541" s="91"/>
    </row>
    <row r="1542" spans="37:39" x14ac:dyDescent="0.2">
      <c r="AK1542" s="2"/>
      <c r="AL1542" s="90"/>
      <c r="AM1542" s="91"/>
    </row>
    <row r="1543" spans="37:39" x14ac:dyDescent="0.2">
      <c r="AK1543" s="2"/>
      <c r="AL1543" s="90"/>
      <c r="AM1543" s="91"/>
    </row>
    <row r="1544" spans="37:39" x14ac:dyDescent="0.2">
      <c r="AK1544" s="2"/>
      <c r="AL1544" s="90"/>
      <c r="AM1544" s="91"/>
    </row>
    <row r="1545" spans="37:39" x14ac:dyDescent="0.2">
      <c r="AK1545" s="2"/>
      <c r="AL1545" s="90"/>
      <c r="AM1545" s="91"/>
    </row>
    <row r="1546" spans="37:39" x14ac:dyDescent="0.2">
      <c r="AK1546" s="2"/>
      <c r="AL1546" s="90"/>
      <c r="AM1546" s="91"/>
    </row>
    <row r="1547" spans="37:39" x14ac:dyDescent="0.2">
      <c r="AK1547" s="2"/>
      <c r="AL1547" s="90"/>
      <c r="AM1547" s="91"/>
    </row>
    <row r="1548" spans="37:39" x14ac:dyDescent="0.2">
      <c r="AK1548" s="2"/>
      <c r="AL1548" s="90"/>
      <c r="AM1548" s="91"/>
    </row>
    <row r="1549" spans="37:39" x14ac:dyDescent="0.2">
      <c r="AK1549" s="2"/>
      <c r="AL1549" s="90"/>
      <c r="AM1549" s="91"/>
    </row>
    <row r="1550" spans="37:39" x14ac:dyDescent="0.2">
      <c r="AK1550" s="2"/>
      <c r="AL1550" s="90"/>
      <c r="AM1550" s="91"/>
    </row>
    <row r="1551" spans="37:39" x14ac:dyDescent="0.2">
      <c r="AK1551" s="2"/>
      <c r="AL1551" s="90"/>
      <c r="AM1551" s="91"/>
    </row>
    <row r="1552" spans="37:39" x14ac:dyDescent="0.2">
      <c r="AK1552" s="2"/>
      <c r="AL1552" s="90"/>
      <c r="AM1552" s="91"/>
    </row>
    <row r="1553" spans="37:39" x14ac:dyDescent="0.2">
      <c r="AK1553" s="2"/>
      <c r="AL1553" s="90"/>
      <c r="AM1553" s="91"/>
    </row>
    <row r="1554" spans="37:39" x14ac:dyDescent="0.2">
      <c r="AK1554" s="2"/>
      <c r="AL1554" s="90"/>
      <c r="AM1554" s="91"/>
    </row>
    <row r="1555" spans="37:39" x14ac:dyDescent="0.2">
      <c r="AK1555" s="2"/>
      <c r="AL1555" s="90"/>
      <c r="AM1555" s="91"/>
    </row>
    <row r="1556" spans="37:39" x14ac:dyDescent="0.2">
      <c r="AK1556" s="2"/>
      <c r="AL1556" s="90"/>
      <c r="AM1556" s="91"/>
    </row>
    <row r="1557" spans="37:39" x14ac:dyDescent="0.2">
      <c r="AK1557" s="2"/>
      <c r="AL1557" s="90"/>
      <c r="AM1557" s="91"/>
    </row>
    <row r="1558" spans="37:39" x14ac:dyDescent="0.2">
      <c r="AK1558" s="2"/>
      <c r="AL1558" s="90"/>
      <c r="AM1558" s="91"/>
    </row>
    <row r="1559" spans="37:39" x14ac:dyDescent="0.2">
      <c r="AK1559" s="2"/>
      <c r="AL1559" s="90"/>
      <c r="AM1559" s="91"/>
    </row>
    <row r="1560" spans="37:39" x14ac:dyDescent="0.2">
      <c r="AK1560" s="2"/>
      <c r="AL1560" s="90"/>
      <c r="AM1560" s="91"/>
    </row>
    <row r="1561" spans="37:39" x14ac:dyDescent="0.2">
      <c r="AK1561" s="2"/>
      <c r="AL1561" s="90"/>
      <c r="AM1561" s="91"/>
    </row>
    <row r="1562" spans="37:39" x14ac:dyDescent="0.2">
      <c r="AK1562" s="2"/>
      <c r="AL1562" s="90"/>
      <c r="AM1562" s="91"/>
    </row>
    <row r="1563" spans="37:39" x14ac:dyDescent="0.2">
      <c r="AK1563" s="2"/>
      <c r="AL1563" s="90"/>
      <c r="AM1563" s="91"/>
    </row>
    <row r="1564" spans="37:39" x14ac:dyDescent="0.2">
      <c r="AK1564" s="2"/>
      <c r="AL1564" s="90"/>
      <c r="AM1564" s="91"/>
    </row>
    <row r="1565" spans="37:39" x14ac:dyDescent="0.2">
      <c r="AK1565" s="2"/>
      <c r="AL1565" s="90"/>
      <c r="AM1565" s="91"/>
    </row>
    <row r="1566" spans="37:39" x14ac:dyDescent="0.2">
      <c r="AK1566" s="2"/>
      <c r="AL1566" s="90"/>
      <c r="AM1566" s="91"/>
    </row>
    <row r="1567" spans="37:39" x14ac:dyDescent="0.2">
      <c r="AK1567" s="2"/>
      <c r="AL1567" s="90"/>
      <c r="AM1567" s="91"/>
    </row>
    <row r="1568" spans="37:39" x14ac:dyDescent="0.2">
      <c r="AK1568" s="2"/>
      <c r="AL1568" s="90"/>
      <c r="AM1568" s="91"/>
    </row>
    <row r="1569" spans="37:39" x14ac:dyDescent="0.2">
      <c r="AK1569" s="2"/>
      <c r="AL1569" s="90"/>
      <c r="AM1569" s="91"/>
    </row>
    <row r="1570" spans="37:39" x14ac:dyDescent="0.2">
      <c r="AK1570" s="2"/>
      <c r="AL1570" s="90"/>
      <c r="AM1570" s="91"/>
    </row>
    <row r="1571" spans="37:39" x14ac:dyDescent="0.2">
      <c r="AK1571" s="2"/>
      <c r="AL1571" s="90"/>
      <c r="AM1571" s="91"/>
    </row>
    <row r="1572" spans="37:39" x14ac:dyDescent="0.2">
      <c r="AK1572" s="2"/>
      <c r="AL1572" s="90"/>
      <c r="AM1572" s="91"/>
    </row>
    <row r="1573" spans="37:39" x14ac:dyDescent="0.2">
      <c r="AK1573" s="2"/>
      <c r="AL1573" s="90"/>
      <c r="AM1573" s="91"/>
    </row>
    <row r="1574" spans="37:39" x14ac:dyDescent="0.2">
      <c r="AK1574" s="2"/>
      <c r="AL1574" s="90"/>
      <c r="AM1574" s="91"/>
    </row>
    <row r="1575" spans="37:39" x14ac:dyDescent="0.2">
      <c r="AK1575" s="2"/>
      <c r="AL1575" s="90"/>
      <c r="AM1575" s="91"/>
    </row>
    <row r="1576" spans="37:39" x14ac:dyDescent="0.2">
      <c r="AK1576" s="2"/>
      <c r="AL1576" s="90"/>
      <c r="AM1576" s="91"/>
    </row>
    <row r="1577" spans="37:39" x14ac:dyDescent="0.2">
      <c r="AK1577" s="2"/>
      <c r="AL1577" s="90"/>
      <c r="AM1577" s="91"/>
    </row>
    <row r="1578" spans="37:39" x14ac:dyDescent="0.2">
      <c r="AK1578" s="2"/>
      <c r="AL1578" s="90"/>
      <c r="AM1578" s="91"/>
    </row>
    <row r="1579" spans="37:39" x14ac:dyDescent="0.2">
      <c r="AK1579" s="2"/>
      <c r="AL1579" s="90"/>
      <c r="AM1579" s="91"/>
    </row>
    <row r="1580" spans="37:39" x14ac:dyDescent="0.2">
      <c r="AK1580" s="2"/>
      <c r="AL1580" s="90"/>
      <c r="AM1580" s="91"/>
    </row>
    <row r="1581" spans="37:39" x14ac:dyDescent="0.2">
      <c r="AK1581" s="2"/>
      <c r="AL1581" s="90"/>
      <c r="AM1581" s="91"/>
    </row>
    <row r="1582" spans="37:39" x14ac:dyDescent="0.2">
      <c r="AK1582" s="2"/>
      <c r="AL1582" s="90"/>
      <c r="AM1582" s="91"/>
    </row>
    <row r="1583" spans="37:39" x14ac:dyDescent="0.2">
      <c r="AK1583" s="2"/>
      <c r="AL1583" s="90"/>
      <c r="AM1583" s="91"/>
    </row>
    <row r="1584" spans="37:39" x14ac:dyDescent="0.2">
      <c r="AK1584" s="2"/>
      <c r="AL1584" s="90"/>
      <c r="AM1584" s="91"/>
    </row>
    <row r="1585" spans="37:39" x14ac:dyDescent="0.2">
      <c r="AK1585" s="2"/>
      <c r="AL1585" s="90"/>
      <c r="AM1585" s="91"/>
    </row>
    <row r="1586" spans="37:39" x14ac:dyDescent="0.2">
      <c r="AK1586" s="2"/>
      <c r="AL1586" s="90"/>
      <c r="AM1586" s="91"/>
    </row>
    <row r="1587" spans="37:39" x14ac:dyDescent="0.2">
      <c r="AK1587" s="2"/>
      <c r="AL1587" s="90"/>
      <c r="AM1587" s="91"/>
    </row>
    <row r="1588" spans="37:39" x14ac:dyDescent="0.2">
      <c r="AK1588" s="2"/>
      <c r="AL1588" s="90"/>
      <c r="AM1588" s="91"/>
    </row>
    <row r="1589" spans="37:39" x14ac:dyDescent="0.2">
      <c r="AK1589" s="2"/>
      <c r="AL1589" s="90"/>
      <c r="AM1589" s="91"/>
    </row>
    <row r="1590" spans="37:39" x14ac:dyDescent="0.2">
      <c r="AK1590" s="2"/>
      <c r="AL1590" s="90"/>
      <c r="AM1590" s="91"/>
    </row>
    <row r="1591" spans="37:39" x14ac:dyDescent="0.2">
      <c r="AK1591" s="2"/>
      <c r="AL1591" s="90"/>
      <c r="AM1591" s="91"/>
    </row>
    <row r="1592" spans="37:39" x14ac:dyDescent="0.2">
      <c r="AK1592" s="2"/>
      <c r="AL1592" s="90"/>
      <c r="AM1592" s="91"/>
    </row>
    <row r="1593" spans="37:39" x14ac:dyDescent="0.2">
      <c r="AK1593" s="2"/>
      <c r="AL1593" s="90"/>
      <c r="AM1593" s="91"/>
    </row>
    <row r="1594" spans="37:39" x14ac:dyDescent="0.2">
      <c r="AK1594" s="2"/>
      <c r="AL1594" s="90"/>
      <c r="AM1594" s="91"/>
    </row>
    <row r="1595" spans="37:39" x14ac:dyDescent="0.2">
      <c r="AK1595" s="2"/>
      <c r="AL1595" s="90"/>
      <c r="AM1595" s="91"/>
    </row>
    <row r="1596" spans="37:39" x14ac:dyDescent="0.2">
      <c r="AK1596" s="2"/>
      <c r="AL1596" s="90"/>
      <c r="AM1596" s="91"/>
    </row>
    <row r="1597" spans="37:39" x14ac:dyDescent="0.2">
      <c r="AK1597" s="2"/>
      <c r="AL1597" s="90"/>
      <c r="AM1597" s="91"/>
    </row>
    <row r="1598" spans="37:39" x14ac:dyDescent="0.2">
      <c r="AK1598" s="2"/>
      <c r="AL1598" s="90"/>
      <c r="AM1598" s="91"/>
    </row>
    <row r="1599" spans="37:39" x14ac:dyDescent="0.2">
      <c r="AK1599" s="2"/>
      <c r="AL1599" s="90"/>
      <c r="AM1599" s="91"/>
    </row>
    <row r="1600" spans="37:39" x14ac:dyDescent="0.2">
      <c r="AK1600" s="2"/>
      <c r="AL1600" s="90"/>
      <c r="AM1600" s="91"/>
    </row>
    <row r="1601" spans="36:39" x14ac:dyDescent="0.2">
      <c r="AK1601" s="2"/>
      <c r="AL1601" s="90"/>
      <c r="AM1601" s="91"/>
    </row>
    <row r="1602" spans="36:39" x14ac:dyDescent="0.2">
      <c r="AK1602" s="2"/>
      <c r="AL1602" s="90"/>
      <c r="AM1602" s="91"/>
    </row>
    <row r="1603" spans="36:39" x14ac:dyDescent="0.2">
      <c r="AK1603" s="2"/>
      <c r="AL1603" s="90"/>
      <c r="AM1603" s="91"/>
    </row>
    <row r="1604" spans="36:39" x14ac:dyDescent="0.2">
      <c r="AK1604" s="2"/>
      <c r="AL1604" s="90"/>
      <c r="AM1604" s="91"/>
    </row>
    <row r="1605" spans="36:39" x14ac:dyDescent="0.2">
      <c r="AK1605" s="2"/>
      <c r="AL1605" s="90"/>
      <c r="AM1605" s="91"/>
    </row>
    <row r="1606" spans="36:39" x14ac:dyDescent="0.2">
      <c r="AK1606" s="2"/>
      <c r="AL1606" s="90"/>
      <c r="AM1606" s="91"/>
    </row>
    <row r="1607" spans="36:39" x14ac:dyDescent="0.2">
      <c r="AK1607" s="2"/>
      <c r="AL1607" s="90"/>
      <c r="AM1607" s="91"/>
    </row>
    <row r="1608" spans="36:39" x14ac:dyDescent="0.2">
      <c r="AK1608" s="2"/>
      <c r="AL1608" s="90"/>
      <c r="AM1608" s="91"/>
    </row>
    <row r="1609" spans="36:39" ht="13.5" thickBot="1" x14ac:dyDescent="0.25">
      <c r="AK1609" s="2"/>
      <c r="AL1609" s="90"/>
      <c r="AM1609" s="91"/>
    </row>
    <row r="1610" spans="36:39" ht="13.5" thickBot="1" x14ac:dyDescent="0.25">
      <c r="AJ1610" s="87"/>
      <c r="AK1610" s="87"/>
      <c r="AL1610" s="89"/>
      <c r="AM1610" s="92"/>
    </row>
    <row r="1611" spans="36:39" x14ac:dyDescent="0.2">
      <c r="AK1611" s="2"/>
      <c r="AL1611" s="90"/>
      <c r="AM1611" s="91"/>
    </row>
    <row r="1612" spans="36:39" x14ac:dyDescent="0.2">
      <c r="AK1612" s="2"/>
      <c r="AL1612" s="90"/>
      <c r="AM1612" s="91"/>
    </row>
    <row r="1613" spans="36:39" x14ac:dyDescent="0.2">
      <c r="AK1613" s="2"/>
      <c r="AL1613" s="90"/>
      <c r="AM1613" s="91"/>
    </row>
    <row r="1614" spans="36:39" x14ac:dyDescent="0.2">
      <c r="AK1614" s="2"/>
      <c r="AL1614" s="90"/>
      <c r="AM1614" s="91"/>
    </row>
    <row r="1615" spans="36:39" x14ac:dyDescent="0.2">
      <c r="AK1615" s="2"/>
      <c r="AL1615" s="90"/>
      <c r="AM1615" s="91"/>
    </row>
    <row r="1616" spans="36:39" x14ac:dyDescent="0.2">
      <c r="AK1616" s="2"/>
      <c r="AL1616" s="90"/>
      <c r="AM1616" s="91"/>
    </row>
    <row r="1617" spans="37:39" x14ac:dyDescent="0.2">
      <c r="AK1617" s="2"/>
      <c r="AL1617" s="90"/>
      <c r="AM1617" s="91"/>
    </row>
    <row r="1618" spans="37:39" x14ac:dyDescent="0.2">
      <c r="AK1618" s="2"/>
      <c r="AL1618" s="90"/>
      <c r="AM1618" s="91"/>
    </row>
    <row r="1619" spans="37:39" x14ac:dyDescent="0.2">
      <c r="AK1619" s="2"/>
      <c r="AL1619" s="90"/>
      <c r="AM1619" s="91"/>
    </row>
    <row r="1620" spans="37:39" x14ac:dyDescent="0.2">
      <c r="AK1620" s="2"/>
      <c r="AL1620" s="90"/>
      <c r="AM1620" s="91"/>
    </row>
    <row r="1621" spans="37:39" x14ac:dyDescent="0.2">
      <c r="AK1621" s="2"/>
      <c r="AL1621" s="90"/>
      <c r="AM1621" s="91"/>
    </row>
    <row r="1622" spans="37:39" x14ac:dyDescent="0.2">
      <c r="AK1622" s="2"/>
      <c r="AL1622" s="90"/>
      <c r="AM1622" s="91"/>
    </row>
    <row r="1623" spans="37:39" x14ac:dyDescent="0.2">
      <c r="AK1623" s="2"/>
      <c r="AL1623" s="90"/>
      <c r="AM1623" s="91"/>
    </row>
    <row r="1624" spans="37:39" x14ac:dyDescent="0.2">
      <c r="AK1624" s="2"/>
      <c r="AL1624" s="90"/>
      <c r="AM1624" s="91"/>
    </row>
    <row r="1625" spans="37:39" x14ac:dyDescent="0.2">
      <c r="AK1625" s="2"/>
      <c r="AL1625" s="90"/>
      <c r="AM1625" s="91"/>
    </row>
    <row r="1626" spans="37:39" x14ac:dyDescent="0.2">
      <c r="AK1626" s="2"/>
      <c r="AL1626" s="90"/>
      <c r="AM1626" s="91"/>
    </row>
    <row r="1627" spans="37:39" x14ac:dyDescent="0.2">
      <c r="AK1627" s="2"/>
      <c r="AL1627" s="90"/>
      <c r="AM1627" s="91"/>
    </row>
    <row r="1628" spans="37:39" x14ac:dyDescent="0.2">
      <c r="AK1628" s="2"/>
      <c r="AL1628" s="90"/>
      <c r="AM1628" s="91"/>
    </row>
    <row r="1629" spans="37:39" x14ac:dyDescent="0.2">
      <c r="AK1629" s="2"/>
      <c r="AL1629" s="90"/>
      <c r="AM1629" s="91"/>
    </row>
    <row r="1630" spans="37:39" x14ac:dyDescent="0.2">
      <c r="AK1630" s="2"/>
      <c r="AL1630" s="90"/>
      <c r="AM1630" s="91"/>
    </row>
    <row r="1631" spans="37:39" x14ac:dyDescent="0.2">
      <c r="AK1631" s="2"/>
      <c r="AL1631" s="90"/>
      <c r="AM1631" s="91"/>
    </row>
    <row r="1632" spans="37:39" x14ac:dyDescent="0.2">
      <c r="AK1632" s="2"/>
      <c r="AL1632" s="90"/>
      <c r="AM1632" s="91"/>
    </row>
    <row r="1633" spans="37:39" x14ac:dyDescent="0.2">
      <c r="AK1633" s="2"/>
      <c r="AL1633" s="90"/>
      <c r="AM1633" s="91"/>
    </row>
    <row r="1634" spans="37:39" x14ac:dyDescent="0.2">
      <c r="AK1634" s="2"/>
      <c r="AL1634" s="90"/>
      <c r="AM1634" s="91"/>
    </row>
    <row r="1635" spans="37:39" x14ac:dyDescent="0.2">
      <c r="AK1635" s="2"/>
      <c r="AL1635" s="90"/>
      <c r="AM1635" s="91"/>
    </row>
    <row r="1636" spans="37:39" x14ac:dyDescent="0.2">
      <c r="AK1636" s="2"/>
      <c r="AL1636" s="90"/>
      <c r="AM1636" s="91"/>
    </row>
    <row r="1637" spans="37:39" x14ac:dyDescent="0.2">
      <c r="AK1637" s="2"/>
      <c r="AL1637" s="90"/>
      <c r="AM1637" s="91"/>
    </row>
    <row r="1638" spans="37:39" x14ac:dyDescent="0.2">
      <c r="AK1638" s="2"/>
      <c r="AL1638" s="90"/>
      <c r="AM1638" s="91"/>
    </row>
    <row r="1639" spans="37:39" x14ac:dyDescent="0.2">
      <c r="AK1639" s="2"/>
      <c r="AL1639" s="90"/>
      <c r="AM1639" s="91"/>
    </row>
    <row r="1640" spans="37:39" x14ac:dyDescent="0.2">
      <c r="AK1640" s="2"/>
      <c r="AL1640" s="90"/>
      <c r="AM1640" s="91"/>
    </row>
    <row r="1641" spans="37:39" x14ac:dyDescent="0.2">
      <c r="AK1641" s="2"/>
      <c r="AL1641" s="90"/>
      <c r="AM1641" s="91"/>
    </row>
    <row r="1642" spans="37:39" x14ac:dyDescent="0.2">
      <c r="AK1642" s="2"/>
      <c r="AL1642" s="90"/>
      <c r="AM1642" s="91"/>
    </row>
    <row r="1643" spans="37:39" x14ac:dyDescent="0.2">
      <c r="AK1643" s="2"/>
      <c r="AL1643" s="90"/>
      <c r="AM1643" s="91"/>
    </row>
    <row r="1644" spans="37:39" x14ac:dyDescent="0.2">
      <c r="AK1644" s="2"/>
      <c r="AL1644" s="90"/>
      <c r="AM1644" s="91"/>
    </row>
    <row r="1645" spans="37:39" x14ac:dyDescent="0.2">
      <c r="AK1645" s="2"/>
      <c r="AL1645" s="90"/>
      <c r="AM1645" s="91"/>
    </row>
    <row r="1646" spans="37:39" x14ac:dyDescent="0.2">
      <c r="AK1646" s="2"/>
      <c r="AL1646" s="90"/>
      <c r="AM1646" s="91"/>
    </row>
    <row r="1647" spans="37:39" x14ac:dyDescent="0.2">
      <c r="AK1647" s="2"/>
      <c r="AL1647" s="90"/>
      <c r="AM1647" s="91"/>
    </row>
    <row r="1648" spans="37:39" x14ac:dyDescent="0.2">
      <c r="AK1648" s="2"/>
      <c r="AL1648" s="90"/>
      <c r="AM1648" s="91"/>
    </row>
    <row r="1649" spans="37:39" x14ac:dyDescent="0.2">
      <c r="AK1649" s="2"/>
      <c r="AL1649" s="90"/>
      <c r="AM1649" s="91"/>
    </row>
    <row r="1650" spans="37:39" x14ac:dyDescent="0.2">
      <c r="AK1650" s="2"/>
      <c r="AL1650" s="90"/>
      <c r="AM1650" s="91"/>
    </row>
    <row r="1651" spans="37:39" x14ac:dyDescent="0.2">
      <c r="AK1651" s="2"/>
      <c r="AL1651" s="90"/>
      <c r="AM1651" s="91"/>
    </row>
    <row r="1652" spans="37:39" x14ac:dyDescent="0.2">
      <c r="AK1652" s="2"/>
      <c r="AL1652" s="90"/>
      <c r="AM1652" s="91"/>
    </row>
    <row r="1653" spans="37:39" x14ac:dyDescent="0.2">
      <c r="AK1653" s="2"/>
      <c r="AL1653" s="90"/>
      <c r="AM1653" s="91"/>
    </row>
    <row r="1654" spans="37:39" x14ac:dyDescent="0.2">
      <c r="AK1654" s="2"/>
      <c r="AL1654" s="90"/>
      <c r="AM1654" s="91"/>
    </row>
    <row r="1655" spans="37:39" x14ac:dyDescent="0.2">
      <c r="AK1655" s="2"/>
      <c r="AL1655" s="90"/>
      <c r="AM1655" s="91"/>
    </row>
    <row r="1656" spans="37:39" x14ac:dyDescent="0.2">
      <c r="AK1656" s="2"/>
      <c r="AL1656" s="90"/>
      <c r="AM1656" s="91"/>
    </row>
    <row r="1657" spans="37:39" x14ac:dyDescent="0.2">
      <c r="AK1657" s="2"/>
      <c r="AL1657" s="90"/>
      <c r="AM1657" s="91"/>
    </row>
    <row r="1658" spans="37:39" x14ac:dyDescent="0.2">
      <c r="AK1658" s="2"/>
      <c r="AL1658" s="90"/>
      <c r="AM1658" s="91"/>
    </row>
    <row r="1659" spans="37:39" x14ac:dyDescent="0.2">
      <c r="AK1659" s="2"/>
      <c r="AL1659" s="90"/>
      <c r="AM1659" s="91"/>
    </row>
    <row r="1660" spans="37:39" x14ac:dyDescent="0.2">
      <c r="AK1660" s="2"/>
      <c r="AL1660" s="90"/>
      <c r="AM1660" s="91"/>
    </row>
    <row r="1661" spans="37:39" x14ac:dyDescent="0.2">
      <c r="AK1661" s="2"/>
      <c r="AL1661" s="90"/>
      <c r="AM1661" s="91"/>
    </row>
    <row r="1662" spans="37:39" x14ac:dyDescent="0.2">
      <c r="AK1662" s="2"/>
      <c r="AL1662" s="90"/>
      <c r="AM1662" s="91"/>
    </row>
    <row r="1663" spans="37:39" x14ac:dyDescent="0.2">
      <c r="AK1663" s="2"/>
      <c r="AL1663" s="90"/>
      <c r="AM1663" s="91"/>
    </row>
    <row r="1664" spans="37:39" x14ac:dyDescent="0.2">
      <c r="AK1664" s="2"/>
      <c r="AL1664" s="90"/>
      <c r="AM1664" s="91"/>
    </row>
    <row r="1665" spans="37:39" x14ac:dyDescent="0.2">
      <c r="AK1665" s="2"/>
      <c r="AL1665" s="90"/>
      <c r="AM1665" s="91"/>
    </row>
    <row r="1666" spans="37:39" x14ac:dyDescent="0.2">
      <c r="AK1666" s="2"/>
      <c r="AL1666" s="90"/>
      <c r="AM1666" s="91"/>
    </row>
    <row r="1667" spans="37:39" x14ac:dyDescent="0.2">
      <c r="AK1667" s="2"/>
      <c r="AL1667" s="90"/>
      <c r="AM1667" s="91"/>
    </row>
    <row r="1668" spans="37:39" x14ac:dyDescent="0.2">
      <c r="AK1668" s="2"/>
      <c r="AL1668" s="90"/>
      <c r="AM1668" s="91"/>
    </row>
    <row r="1669" spans="37:39" x14ac:dyDescent="0.2">
      <c r="AK1669" s="2"/>
      <c r="AL1669" s="90"/>
      <c r="AM1669" s="91"/>
    </row>
    <row r="1670" spans="37:39" x14ac:dyDescent="0.2">
      <c r="AK1670" s="2"/>
      <c r="AL1670" s="90"/>
      <c r="AM1670" s="91"/>
    </row>
    <row r="1671" spans="37:39" x14ac:dyDescent="0.2">
      <c r="AK1671" s="2"/>
      <c r="AL1671" s="90"/>
      <c r="AM1671" s="91"/>
    </row>
    <row r="1672" spans="37:39" x14ac:dyDescent="0.2">
      <c r="AK1672" s="2"/>
      <c r="AL1672" s="90"/>
      <c r="AM1672" s="91"/>
    </row>
    <row r="1673" spans="37:39" x14ac:dyDescent="0.2">
      <c r="AK1673" s="2"/>
      <c r="AL1673" s="90"/>
      <c r="AM1673" s="91"/>
    </row>
    <row r="1674" spans="37:39" x14ac:dyDescent="0.2">
      <c r="AK1674" s="2"/>
      <c r="AL1674" s="90"/>
      <c r="AM1674" s="91"/>
    </row>
    <row r="1675" spans="37:39" x14ac:dyDescent="0.2">
      <c r="AK1675" s="2"/>
      <c r="AL1675" s="90"/>
      <c r="AM1675" s="91"/>
    </row>
    <row r="1676" spans="37:39" x14ac:dyDescent="0.2">
      <c r="AK1676" s="2"/>
      <c r="AL1676" s="90"/>
      <c r="AM1676" s="91"/>
    </row>
    <row r="1677" spans="37:39" x14ac:dyDescent="0.2">
      <c r="AK1677" s="2"/>
      <c r="AL1677" s="90"/>
      <c r="AM1677" s="91"/>
    </row>
    <row r="1678" spans="37:39" x14ac:dyDescent="0.2">
      <c r="AK1678" s="2"/>
      <c r="AL1678" s="90"/>
      <c r="AM1678" s="91"/>
    </row>
    <row r="1679" spans="37:39" x14ac:dyDescent="0.2">
      <c r="AK1679" s="2"/>
      <c r="AL1679" s="90"/>
      <c r="AM1679" s="91"/>
    </row>
    <row r="1680" spans="37:39" x14ac:dyDescent="0.2">
      <c r="AK1680" s="2"/>
      <c r="AL1680" s="90"/>
      <c r="AM1680" s="91"/>
    </row>
    <row r="1681" spans="36:39" x14ac:dyDescent="0.2">
      <c r="AK1681" s="2"/>
      <c r="AL1681" s="90"/>
      <c r="AM1681" s="91"/>
    </row>
    <row r="1682" spans="36:39" x14ac:dyDescent="0.2">
      <c r="AK1682" s="2"/>
      <c r="AL1682" s="90"/>
      <c r="AM1682" s="91"/>
    </row>
    <row r="1683" spans="36:39" x14ac:dyDescent="0.2">
      <c r="AK1683" s="2"/>
      <c r="AL1683" s="90"/>
      <c r="AM1683" s="91"/>
    </row>
    <row r="1684" spans="36:39" x14ac:dyDescent="0.2">
      <c r="AK1684" s="2"/>
      <c r="AL1684" s="90"/>
      <c r="AM1684" s="91"/>
    </row>
    <row r="1685" spans="36:39" x14ac:dyDescent="0.2">
      <c r="AK1685" s="2"/>
      <c r="AL1685" s="90"/>
      <c r="AM1685" s="91"/>
    </row>
    <row r="1686" spans="36:39" x14ac:dyDescent="0.2">
      <c r="AK1686" s="2"/>
      <c r="AL1686" s="90"/>
      <c r="AM1686" s="91"/>
    </row>
    <row r="1687" spans="36:39" x14ac:dyDescent="0.2">
      <c r="AK1687" s="2"/>
      <c r="AL1687" s="90"/>
      <c r="AM1687" s="91"/>
    </row>
    <row r="1688" spans="36:39" x14ac:dyDescent="0.2">
      <c r="AK1688" s="2"/>
      <c r="AL1688" s="90"/>
      <c r="AM1688" s="91"/>
    </row>
    <row r="1689" spans="36:39" x14ac:dyDescent="0.2">
      <c r="AK1689" s="2"/>
      <c r="AL1689" s="90"/>
      <c r="AM1689" s="91"/>
    </row>
    <row r="1690" spans="36:39" x14ac:dyDescent="0.2">
      <c r="AK1690" s="2"/>
      <c r="AL1690" s="90"/>
      <c r="AM1690" s="91"/>
    </row>
    <row r="1691" spans="36:39" x14ac:dyDescent="0.2">
      <c r="AK1691" s="2"/>
      <c r="AL1691" s="90"/>
      <c r="AM1691" s="91"/>
    </row>
    <row r="1692" spans="36:39" x14ac:dyDescent="0.2">
      <c r="AK1692" s="2"/>
      <c r="AL1692" s="90"/>
      <c r="AM1692" s="91"/>
    </row>
    <row r="1693" spans="36:39" ht="13.5" thickBot="1" x14ac:dyDescent="0.25">
      <c r="AK1693" s="2"/>
      <c r="AL1693" s="90"/>
      <c r="AM1693" s="91"/>
    </row>
    <row r="1694" spans="36:39" ht="13.5" thickBot="1" x14ac:dyDescent="0.25">
      <c r="AJ1694" s="87"/>
      <c r="AK1694" s="87"/>
      <c r="AL1694" s="89"/>
      <c r="AM1694" s="92"/>
    </row>
    <row r="1695" spans="36:39" x14ac:dyDescent="0.2">
      <c r="AK1695" s="2"/>
      <c r="AL1695" s="90"/>
      <c r="AM1695" s="91"/>
    </row>
    <row r="1696" spans="36:39" x14ac:dyDescent="0.2">
      <c r="AK1696" s="2"/>
      <c r="AL1696" s="90"/>
      <c r="AM1696" s="91"/>
    </row>
    <row r="1697" spans="37:39" x14ac:dyDescent="0.2">
      <c r="AK1697" s="2"/>
      <c r="AL1697" s="90"/>
      <c r="AM1697" s="91"/>
    </row>
    <row r="1698" spans="37:39" x14ac:dyDescent="0.2">
      <c r="AK1698" s="2"/>
      <c r="AL1698" s="90"/>
      <c r="AM1698" s="91"/>
    </row>
    <row r="1699" spans="37:39" x14ac:dyDescent="0.2">
      <c r="AK1699" s="2"/>
      <c r="AL1699" s="90"/>
      <c r="AM1699" s="91"/>
    </row>
    <row r="1700" spans="37:39" x14ac:dyDescent="0.2">
      <c r="AK1700" s="2"/>
      <c r="AL1700" s="90"/>
      <c r="AM1700" s="91"/>
    </row>
    <row r="1701" spans="37:39" x14ac:dyDescent="0.2">
      <c r="AK1701" s="2"/>
      <c r="AL1701" s="90"/>
      <c r="AM1701" s="91"/>
    </row>
    <row r="1702" spans="37:39" x14ac:dyDescent="0.2">
      <c r="AK1702" s="2"/>
      <c r="AL1702" s="90"/>
      <c r="AM1702" s="91"/>
    </row>
    <row r="1703" spans="37:39" x14ac:dyDescent="0.2">
      <c r="AK1703" s="2"/>
      <c r="AL1703" s="90"/>
      <c r="AM1703" s="91"/>
    </row>
    <row r="1704" spans="37:39" x14ac:dyDescent="0.2">
      <c r="AK1704" s="2"/>
      <c r="AL1704" s="90"/>
      <c r="AM1704" s="91"/>
    </row>
    <row r="1705" spans="37:39" x14ac:dyDescent="0.2">
      <c r="AK1705" s="2"/>
      <c r="AL1705" s="90"/>
      <c r="AM1705" s="91"/>
    </row>
    <row r="1706" spans="37:39" x14ac:dyDescent="0.2">
      <c r="AK1706" s="2"/>
      <c r="AL1706" s="90"/>
      <c r="AM1706" s="91"/>
    </row>
    <row r="1707" spans="37:39" x14ac:dyDescent="0.2">
      <c r="AK1707" s="2"/>
      <c r="AL1707" s="90"/>
      <c r="AM1707" s="91"/>
    </row>
    <row r="1708" spans="37:39" x14ac:dyDescent="0.2">
      <c r="AK1708" s="2"/>
      <c r="AL1708" s="90"/>
      <c r="AM1708" s="91"/>
    </row>
    <row r="1709" spans="37:39" x14ac:dyDescent="0.2">
      <c r="AK1709" s="2"/>
      <c r="AL1709" s="90"/>
      <c r="AM1709" s="91"/>
    </row>
    <row r="1710" spans="37:39" x14ac:dyDescent="0.2">
      <c r="AK1710" s="2"/>
      <c r="AL1710" s="90"/>
      <c r="AM1710" s="91"/>
    </row>
    <row r="1711" spans="37:39" x14ac:dyDescent="0.2">
      <c r="AK1711" s="2"/>
      <c r="AL1711" s="90"/>
      <c r="AM1711" s="91"/>
    </row>
    <row r="1712" spans="37:39" x14ac:dyDescent="0.2">
      <c r="AK1712" s="2"/>
      <c r="AL1712" s="90"/>
      <c r="AM1712" s="91"/>
    </row>
    <row r="1713" spans="37:39" x14ac:dyDescent="0.2">
      <c r="AK1713" s="2"/>
      <c r="AL1713" s="90"/>
      <c r="AM1713" s="91"/>
    </row>
    <row r="1714" spans="37:39" x14ac:dyDescent="0.2">
      <c r="AK1714" s="2"/>
      <c r="AL1714" s="90"/>
      <c r="AM1714" s="91"/>
    </row>
    <row r="1715" spans="37:39" x14ac:dyDescent="0.2">
      <c r="AK1715" s="2"/>
      <c r="AL1715" s="90"/>
      <c r="AM1715" s="91"/>
    </row>
    <row r="1716" spans="37:39" x14ac:dyDescent="0.2">
      <c r="AK1716" s="2"/>
      <c r="AL1716" s="90"/>
      <c r="AM1716" s="91"/>
    </row>
    <row r="1717" spans="37:39" x14ac:dyDescent="0.2">
      <c r="AK1717" s="2"/>
      <c r="AL1717" s="90"/>
      <c r="AM1717" s="91"/>
    </row>
    <row r="1718" spans="37:39" x14ac:dyDescent="0.2">
      <c r="AK1718" s="2"/>
      <c r="AL1718" s="90"/>
      <c r="AM1718" s="91"/>
    </row>
    <row r="1719" spans="37:39" x14ac:dyDescent="0.2">
      <c r="AK1719" s="2"/>
      <c r="AL1719" s="90"/>
      <c r="AM1719" s="91"/>
    </row>
    <row r="1720" spans="37:39" x14ac:dyDescent="0.2">
      <c r="AK1720" s="2"/>
      <c r="AL1720" s="90"/>
      <c r="AM1720" s="91"/>
    </row>
    <row r="1721" spans="37:39" x14ac:dyDescent="0.2">
      <c r="AK1721" s="2"/>
      <c r="AL1721" s="90"/>
      <c r="AM1721" s="91"/>
    </row>
    <row r="1722" spans="37:39" x14ac:dyDescent="0.2">
      <c r="AK1722" s="2"/>
      <c r="AL1722" s="90"/>
      <c r="AM1722" s="91"/>
    </row>
    <row r="1723" spans="37:39" x14ac:dyDescent="0.2">
      <c r="AK1723" s="2"/>
      <c r="AL1723" s="90"/>
      <c r="AM1723" s="91"/>
    </row>
    <row r="1724" spans="37:39" x14ac:dyDescent="0.2">
      <c r="AK1724" s="2"/>
      <c r="AL1724" s="90"/>
      <c r="AM1724" s="91"/>
    </row>
    <row r="1725" spans="37:39" x14ac:dyDescent="0.2">
      <c r="AK1725" s="2"/>
      <c r="AL1725" s="90"/>
      <c r="AM1725" s="91"/>
    </row>
    <row r="1726" spans="37:39" x14ac:dyDescent="0.2">
      <c r="AK1726" s="2"/>
      <c r="AL1726" s="90"/>
      <c r="AM1726" s="91"/>
    </row>
    <row r="1727" spans="37:39" x14ac:dyDescent="0.2">
      <c r="AK1727" s="2"/>
      <c r="AL1727" s="90"/>
      <c r="AM1727" s="91"/>
    </row>
    <row r="1728" spans="37:39" x14ac:dyDescent="0.2">
      <c r="AK1728" s="2"/>
      <c r="AL1728" s="90"/>
      <c r="AM1728" s="91"/>
    </row>
    <row r="1729" spans="37:39" x14ac:dyDescent="0.2">
      <c r="AK1729" s="2"/>
      <c r="AL1729" s="90"/>
      <c r="AM1729" s="91"/>
    </row>
    <row r="1730" spans="37:39" x14ac:dyDescent="0.2">
      <c r="AK1730" s="2"/>
      <c r="AL1730" s="90"/>
      <c r="AM1730" s="91"/>
    </row>
    <row r="1731" spans="37:39" x14ac:dyDescent="0.2">
      <c r="AK1731" s="2"/>
      <c r="AL1731" s="90"/>
      <c r="AM1731" s="91"/>
    </row>
    <row r="1732" spans="37:39" x14ac:dyDescent="0.2">
      <c r="AK1732" s="2"/>
      <c r="AL1732" s="90"/>
      <c r="AM1732" s="91"/>
    </row>
    <row r="1733" spans="37:39" x14ac:dyDescent="0.2">
      <c r="AK1733" s="2"/>
      <c r="AL1733" s="90"/>
      <c r="AM1733" s="91"/>
    </row>
    <row r="1734" spans="37:39" x14ac:dyDescent="0.2">
      <c r="AK1734" s="2"/>
      <c r="AL1734" s="90"/>
      <c r="AM1734" s="91"/>
    </row>
    <row r="1735" spans="37:39" x14ac:dyDescent="0.2">
      <c r="AK1735" s="2"/>
      <c r="AL1735" s="90"/>
      <c r="AM1735" s="91"/>
    </row>
    <row r="1736" spans="37:39" x14ac:dyDescent="0.2">
      <c r="AK1736" s="2"/>
      <c r="AL1736" s="90"/>
      <c r="AM1736" s="91"/>
    </row>
    <row r="1737" spans="37:39" x14ac:dyDescent="0.2">
      <c r="AK1737" s="2"/>
      <c r="AL1737" s="90"/>
      <c r="AM1737" s="91"/>
    </row>
    <row r="1738" spans="37:39" x14ac:dyDescent="0.2">
      <c r="AK1738" s="2"/>
      <c r="AL1738" s="90"/>
      <c r="AM1738" s="91"/>
    </row>
    <row r="1739" spans="37:39" x14ac:dyDescent="0.2">
      <c r="AK1739" s="2"/>
      <c r="AL1739" s="90"/>
      <c r="AM1739" s="91"/>
    </row>
    <row r="1740" spans="37:39" x14ac:dyDescent="0.2">
      <c r="AK1740" s="2"/>
      <c r="AL1740" s="90"/>
      <c r="AM1740" s="91"/>
    </row>
    <row r="1741" spans="37:39" x14ac:dyDescent="0.2">
      <c r="AK1741" s="2"/>
      <c r="AL1741" s="90"/>
      <c r="AM1741" s="91"/>
    </row>
    <row r="1742" spans="37:39" x14ac:dyDescent="0.2">
      <c r="AK1742" s="2"/>
      <c r="AL1742" s="90"/>
      <c r="AM1742" s="91"/>
    </row>
    <row r="1743" spans="37:39" x14ac:dyDescent="0.2">
      <c r="AK1743" s="2"/>
      <c r="AL1743" s="90"/>
      <c r="AM1743" s="91"/>
    </row>
    <row r="1744" spans="37:39" x14ac:dyDescent="0.2">
      <c r="AK1744" s="2"/>
      <c r="AL1744" s="90"/>
      <c r="AM1744" s="91"/>
    </row>
    <row r="1745" spans="37:39" x14ac:dyDescent="0.2">
      <c r="AK1745" s="2"/>
      <c r="AL1745" s="90"/>
      <c r="AM1745" s="91"/>
    </row>
    <row r="1746" spans="37:39" x14ac:dyDescent="0.2">
      <c r="AK1746" s="2"/>
      <c r="AL1746" s="90"/>
      <c r="AM1746" s="91"/>
    </row>
    <row r="1747" spans="37:39" x14ac:dyDescent="0.2">
      <c r="AK1747" s="2"/>
      <c r="AL1747" s="90"/>
      <c r="AM1747" s="91"/>
    </row>
    <row r="1748" spans="37:39" x14ac:dyDescent="0.2">
      <c r="AK1748" s="2"/>
      <c r="AL1748" s="90"/>
      <c r="AM1748" s="91"/>
    </row>
    <row r="1749" spans="37:39" x14ac:dyDescent="0.2">
      <c r="AK1749" s="2"/>
      <c r="AL1749" s="90"/>
      <c r="AM1749" s="91"/>
    </row>
    <row r="1750" spans="37:39" x14ac:dyDescent="0.2">
      <c r="AK1750" s="2"/>
      <c r="AL1750" s="90"/>
      <c r="AM1750" s="91"/>
    </row>
    <row r="1751" spans="37:39" x14ac:dyDescent="0.2">
      <c r="AK1751" s="2"/>
      <c r="AL1751" s="90"/>
      <c r="AM1751" s="91"/>
    </row>
    <row r="1752" spans="37:39" x14ac:dyDescent="0.2">
      <c r="AK1752" s="2"/>
      <c r="AL1752" s="90"/>
      <c r="AM1752" s="91"/>
    </row>
    <row r="1753" spans="37:39" x14ac:dyDescent="0.2">
      <c r="AK1753" s="2"/>
      <c r="AL1753" s="90"/>
      <c r="AM1753" s="91"/>
    </row>
    <row r="1754" spans="37:39" x14ac:dyDescent="0.2">
      <c r="AK1754" s="2"/>
      <c r="AL1754" s="90"/>
      <c r="AM1754" s="91"/>
    </row>
    <row r="1755" spans="37:39" x14ac:dyDescent="0.2">
      <c r="AK1755" s="2"/>
      <c r="AL1755" s="90"/>
      <c r="AM1755" s="91"/>
    </row>
    <row r="1756" spans="37:39" x14ac:dyDescent="0.2">
      <c r="AK1756" s="2"/>
      <c r="AL1756" s="90"/>
      <c r="AM1756" s="91"/>
    </row>
    <row r="1757" spans="37:39" x14ac:dyDescent="0.2">
      <c r="AK1757" s="2"/>
      <c r="AL1757" s="90"/>
      <c r="AM1757" s="91"/>
    </row>
    <row r="1758" spans="37:39" x14ac:dyDescent="0.2">
      <c r="AK1758" s="2"/>
      <c r="AL1758" s="90"/>
      <c r="AM1758" s="91"/>
    </row>
    <row r="1759" spans="37:39" x14ac:dyDescent="0.2">
      <c r="AK1759" s="2"/>
      <c r="AL1759" s="90"/>
      <c r="AM1759" s="91"/>
    </row>
    <row r="1760" spans="37:39" x14ac:dyDescent="0.2">
      <c r="AK1760" s="2"/>
      <c r="AL1760" s="90"/>
      <c r="AM1760" s="91"/>
    </row>
    <row r="1761" spans="37:39" x14ac:dyDescent="0.2">
      <c r="AK1761" s="2"/>
      <c r="AL1761" s="90"/>
      <c r="AM1761" s="91"/>
    </row>
    <row r="1762" spans="37:39" x14ac:dyDescent="0.2">
      <c r="AK1762" s="2"/>
      <c r="AL1762" s="90"/>
      <c r="AM1762" s="91"/>
    </row>
    <row r="1763" spans="37:39" x14ac:dyDescent="0.2">
      <c r="AK1763" s="2"/>
      <c r="AL1763" s="90"/>
      <c r="AM1763" s="91"/>
    </row>
    <row r="1764" spans="37:39" x14ac:dyDescent="0.2">
      <c r="AK1764" s="2"/>
      <c r="AL1764" s="90"/>
      <c r="AM1764" s="91"/>
    </row>
    <row r="1765" spans="37:39" x14ac:dyDescent="0.2">
      <c r="AK1765" s="2"/>
      <c r="AL1765" s="90"/>
      <c r="AM1765" s="91"/>
    </row>
    <row r="1766" spans="37:39" x14ac:dyDescent="0.2">
      <c r="AK1766" s="2"/>
      <c r="AL1766" s="90"/>
      <c r="AM1766" s="91"/>
    </row>
    <row r="1767" spans="37:39" x14ac:dyDescent="0.2">
      <c r="AK1767" s="2"/>
      <c r="AL1767" s="90"/>
      <c r="AM1767" s="91"/>
    </row>
    <row r="1768" spans="37:39" x14ac:dyDescent="0.2">
      <c r="AK1768" s="2"/>
      <c r="AL1768" s="90"/>
      <c r="AM1768" s="91"/>
    </row>
    <row r="1769" spans="37:39" x14ac:dyDescent="0.2">
      <c r="AK1769" s="2"/>
      <c r="AL1769" s="90"/>
      <c r="AM1769" s="91"/>
    </row>
    <row r="1770" spans="37:39" x14ac:dyDescent="0.2">
      <c r="AK1770" s="2"/>
      <c r="AL1770" s="90"/>
      <c r="AM1770" s="91"/>
    </row>
    <row r="1771" spans="37:39" x14ac:dyDescent="0.2">
      <c r="AK1771" s="2"/>
      <c r="AL1771" s="90"/>
      <c r="AM1771" s="91"/>
    </row>
    <row r="1772" spans="37:39" x14ac:dyDescent="0.2">
      <c r="AK1772" s="2"/>
      <c r="AL1772" s="90"/>
      <c r="AM1772" s="91"/>
    </row>
    <row r="1773" spans="37:39" x14ac:dyDescent="0.2">
      <c r="AK1773" s="2"/>
      <c r="AL1773" s="90"/>
      <c r="AM1773" s="91"/>
    </row>
    <row r="1774" spans="37:39" x14ac:dyDescent="0.2">
      <c r="AK1774" s="2"/>
      <c r="AL1774" s="90"/>
      <c r="AM1774" s="91"/>
    </row>
    <row r="1775" spans="37:39" x14ac:dyDescent="0.2">
      <c r="AK1775" s="2"/>
      <c r="AL1775" s="90"/>
      <c r="AM1775" s="91"/>
    </row>
    <row r="1776" spans="37:39" x14ac:dyDescent="0.2">
      <c r="AK1776" s="2"/>
      <c r="AL1776" s="90"/>
      <c r="AM1776" s="91"/>
    </row>
    <row r="1777" spans="36:39" ht="13.5" thickBot="1" x14ac:dyDescent="0.25">
      <c r="AK1777" s="2"/>
      <c r="AL1777" s="90"/>
      <c r="AM1777" s="91"/>
    </row>
    <row r="1778" spans="36:39" ht="13.5" thickBot="1" x14ac:dyDescent="0.25">
      <c r="AJ1778" s="87"/>
      <c r="AK1778" s="87"/>
      <c r="AL1778" s="89"/>
      <c r="AM1778" s="92"/>
    </row>
    <row r="1779" spans="36:39" x14ac:dyDescent="0.2">
      <c r="AK1779" s="2"/>
      <c r="AL1779" s="90"/>
      <c r="AM1779" s="91"/>
    </row>
    <row r="1780" spans="36:39" x14ac:dyDescent="0.2">
      <c r="AK1780" s="2"/>
      <c r="AL1780" s="90"/>
      <c r="AM1780" s="91"/>
    </row>
    <row r="1781" spans="36:39" x14ac:dyDescent="0.2">
      <c r="AK1781" s="2"/>
      <c r="AL1781" s="90"/>
      <c r="AM1781" s="91"/>
    </row>
    <row r="1782" spans="36:39" x14ac:dyDescent="0.2">
      <c r="AK1782" s="2"/>
      <c r="AL1782" s="90"/>
      <c r="AM1782" s="91"/>
    </row>
    <row r="1783" spans="36:39" x14ac:dyDescent="0.2">
      <c r="AK1783" s="2"/>
      <c r="AL1783" s="90"/>
      <c r="AM1783" s="91"/>
    </row>
    <row r="1784" spans="36:39" x14ac:dyDescent="0.2">
      <c r="AK1784" s="2"/>
      <c r="AL1784" s="90"/>
      <c r="AM1784" s="91"/>
    </row>
    <row r="1785" spans="36:39" x14ac:dyDescent="0.2">
      <c r="AK1785" s="2"/>
      <c r="AL1785" s="90"/>
      <c r="AM1785" s="91"/>
    </row>
    <row r="1786" spans="36:39" x14ac:dyDescent="0.2">
      <c r="AK1786" s="2"/>
      <c r="AL1786" s="90"/>
      <c r="AM1786" s="91"/>
    </row>
    <row r="1787" spans="36:39" x14ac:dyDescent="0.2">
      <c r="AK1787" s="2"/>
      <c r="AL1787" s="90"/>
      <c r="AM1787" s="91"/>
    </row>
    <row r="1788" spans="36:39" x14ac:dyDescent="0.2">
      <c r="AK1788" s="2"/>
      <c r="AL1788" s="90"/>
      <c r="AM1788" s="91"/>
    </row>
    <row r="1789" spans="36:39" x14ac:dyDescent="0.2">
      <c r="AK1789" s="2"/>
      <c r="AL1789" s="90"/>
      <c r="AM1789" s="91"/>
    </row>
    <row r="1790" spans="36:39" x14ac:dyDescent="0.2">
      <c r="AK1790" s="2"/>
      <c r="AL1790" s="90"/>
      <c r="AM1790" s="91"/>
    </row>
    <row r="1791" spans="36:39" x14ac:dyDescent="0.2">
      <c r="AK1791" s="2"/>
      <c r="AL1791" s="90"/>
      <c r="AM1791" s="91"/>
    </row>
    <row r="1792" spans="36:39" x14ac:dyDescent="0.2">
      <c r="AK1792" s="2"/>
      <c r="AL1792" s="90"/>
      <c r="AM1792" s="91"/>
    </row>
    <row r="1793" spans="37:39" x14ac:dyDescent="0.2">
      <c r="AK1793" s="2"/>
      <c r="AL1793" s="90"/>
      <c r="AM1793" s="91"/>
    </row>
    <row r="1794" spans="37:39" x14ac:dyDescent="0.2">
      <c r="AK1794" s="2"/>
      <c r="AL1794" s="90"/>
      <c r="AM1794" s="91"/>
    </row>
    <row r="1795" spans="37:39" x14ac:dyDescent="0.2">
      <c r="AK1795" s="2"/>
      <c r="AL1795" s="90"/>
      <c r="AM1795" s="91"/>
    </row>
    <row r="1796" spans="37:39" x14ac:dyDescent="0.2">
      <c r="AK1796" s="2"/>
      <c r="AL1796" s="90"/>
      <c r="AM1796" s="91"/>
    </row>
    <row r="1797" spans="37:39" x14ac:dyDescent="0.2">
      <c r="AK1797" s="2"/>
      <c r="AL1797" s="90"/>
      <c r="AM1797" s="91"/>
    </row>
    <row r="1798" spans="37:39" x14ac:dyDescent="0.2">
      <c r="AK1798" s="2"/>
      <c r="AL1798" s="90"/>
      <c r="AM1798" s="91"/>
    </row>
    <row r="1799" spans="37:39" x14ac:dyDescent="0.2">
      <c r="AK1799" s="2"/>
      <c r="AL1799" s="90"/>
      <c r="AM1799" s="91"/>
    </row>
    <row r="1800" spans="37:39" x14ac:dyDescent="0.2">
      <c r="AK1800" s="2"/>
      <c r="AL1800" s="90"/>
      <c r="AM1800" s="91"/>
    </row>
    <row r="1801" spans="37:39" x14ac:dyDescent="0.2">
      <c r="AK1801" s="2"/>
      <c r="AL1801" s="90"/>
      <c r="AM1801" s="91"/>
    </row>
    <row r="1802" spans="37:39" x14ac:dyDescent="0.2">
      <c r="AK1802" s="2"/>
      <c r="AL1802" s="90"/>
      <c r="AM1802" s="91"/>
    </row>
    <row r="1803" spans="37:39" x14ac:dyDescent="0.2">
      <c r="AK1803" s="2"/>
      <c r="AL1803" s="90"/>
      <c r="AM1803" s="91"/>
    </row>
    <row r="1804" spans="37:39" x14ac:dyDescent="0.2">
      <c r="AK1804" s="2"/>
      <c r="AL1804" s="90"/>
      <c r="AM1804" s="91"/>
    </row>
    <row r="1805" spans="37:39" x14ac:dyDescent="0.2">
      <c r="AK1805" s="2"/>
      <c r="AL1805" s="90"/>
      <c r="AM1805" s="91"/>
    </row>
    <row r="1806" spans="37:39" x14ac:dyDescent="0.2">
      <c r="AK1806" s="2"/>
      <c r="AL1806" s="90"/>
      <c r="AM1806" s="91"/>
    </row>
    <row r="1807" spans="37:39" x14ac:dyDescent="0.2">
      <c r="AK1807" s="2"/>
      <c r="AL1807" s="90"/>
      <c r="AM1807" s="91"/>
    </row>
    <row r="1808" spans="37:39" x14ac:dyDescent="0.2">
      <c r="AK1808" s="2"/>
      <c r="AL1808" s="90"/>
      <c r="AM1808" s="91"/>
    </row>
    <row r="1809" spans="37:39" x14ac:dyDescent="0.2">
      <c r="AK1809" s="2"/>
      <c r="AL1809" s="90"/>
      <c r="AM1809" s="91"/>
    </row>
    <row r="1810" spans="37:39" x14ac:dyDescent="0.2">
      <c r="AK1810" s="2"/>
      <c r="AL1810" s="90"/>
      <c r="AM1810" s="91"/>
    </row>
    <row r="1811" spans="37:39" x14ac:dyDescent="0.2">
      <c r="AK1811" s="2"/>
      <c r="AL1811" s="90"/>
      <c r="AM1811" s="91"/>
    </row>
    <row r="1812" spans="37:39" x14ac:dyDescent="0.2">
      <c r="AK1812" s="2"/>
      <c r="AL1812" s="90"/>
      <c r="AM1812" s="91"/>
    </row>
    <row r="1813" spans="37:39" x14ac:dyDescent="0.2">
      <c r="AK1813" s="2"/>
      <c r="AL1813" s="90"/>
      <c r="AM1813" s="91"/>
    </row>
    <row r="1814" spans="37:39" x14ac:dyDescent="0.2">
      <c r="AK1814" s="2"/>
      <c r="AL1814" s="90"/>
      <c r="AM1814" s="91"/>
    </row>
    <row r="1815" spans="37:39" x14ac:dyDescent="0.2">
      <c r="AK1815" s="2"/>
      <c r="AL1815" s="90"/>
      <c r="AM1815" s="91"/>
    </row>
    <row r="1816" spans="37:39" x14ac:dyDescent="0.2">
      <c r="AK1816" s="2"/>
      <c r="AL1816" s="90"/>
      <c r="AM1816" s="91"/>
    </row>
    <row r="1817" spans="37:39" x14ac:dyDescent="0.2">
      <c r="AK1817" s="2"/>
      <c r="AL1817" s="90"/>
      <c r="AM1817" s="91"/>
    </row>
    <row r="1818" spans="37:39" x14ac:dyDescent="0.2">
      <c r="AK1818" s="2"/>
      <c r="AL1818" s="90"/>
      <c r="AM1818" s="91"/>
    </row>
    <row r="1819" spans="37:39" x14ac:dyDescent="0.2">
      <c r="AK1819" s="2"/>
      <c r="AL1819" s="90"/>
      <c r="AM1819" s="91"/>
    </row>
    <row r="1820" spans="37:39" x14ac:dyDescent="0.2">
      <c r="AK1820" s="2"/>
      <c r="AL1820" s="90"/>
      <c r="AM1820" s="91"/>
    </row>
    <row r="1821" spans="37:39" x14ac:dyDescent="0.2">
      <c r="AK1821" s="2"/>
      <c r="AL1821" s="90"/>
      <c r="AM1821" s="91"/>
    </row>
    <row r="1822" spans="37:39" x14ac:dyDescent="0.2">
      <c r="AK1822" s="2"/>
      <c r="AL1822" s="90"/>
      <c r="AM1822" s="91"/>
    </row>
    <row r="1823" spans="37:39" x14ac:dyDescent="0.2">
      <c r="AK1823" s="2"/>
      <c r="AL1823" s="90"/>
      <c r="AM1823" s="91"/>
    </row>
    <row r="1824" spans="37:39" x14ac:dyDescent="0.2">
      <c r="AK1824" s="2"/>
      <c r="AL1824" s="90"/>
      <c r="AM1824" s="91"/>
    </row>
    <row r="1825" spans="37:39" x14ac:dyDescent="0.2">
      <c r="AK1825" s="2"/>
      <c r="AL1825" s="90"/>
      <c r="AM1825" s="91"/>
    </row>
    <row r="1826" spans="37:39" x14ac:dyDescent="0.2">
      <c r="AK1826" s="2"/>
      <c r="AL1826" s="90"/>
      <c r="AM1826" s="91"/>
    </row>
    <row r="1827" spans="37:39" x14ac:dyDescent="0.2">
      <c r="AK1827" s="2"/>
      <c r="AL1827" s="90"/>
      <c r="AM1827" s="91"/>
    </row>
    <row r="1828" spans="37:39" x14ac:dyDescent="0.2">
      <c r="AK1828" s="2"/>
      <c r="AL1828" s="90"/>
      <c r="AM1828" s="91"/>
    </row>
    <row r="1829" spans="37:39" x14ac:dyDescent="0.2">
      <c r="AK1829" s="2"/>
      <c r="AL1829" s="90"/>
      <c r="AM1829" s="91"/>
    </row>
    <row r="1830" spans="37:39" x14ac:dyDescent="0.2">
      <c r="AK1830" s="2"/>
      <c r="AL1830" s="90"/>
      <c r="AM1830" s="91"/>
    </row>
    <row r="1831" spans="37:39" x14ac:dyDescent="0.2">
      <c r="AK1831" s="2"/>
      <c r="AL1831" s="90"/>
      <c r="AM1831" s="91"/>
    </row>
    <row r="1832" spans="37:39" x14ac:dyDescent="0.2">
      <c r="AK1832" s="2"/>
      <c r="AL1832" s="90"/>
      <c r="AM1832" s="91"/>
    </row>
    <row r="1833" spans="37:39" x14ac:dyDescent="0.2">
      <c r="AK1833" s="2"/>
      <c r="AL1833" s="90"/>
      <c r="AM1833" s="91"/>
    </row>
    <row r="1834" spans="37:39" x14ac:dyDescent="0.2">
      <c r="AK1834" s="2"/>
      <c r="AL1834" s="90"/>
      <c r="AM1834" s="91"/>
    </row>
    <row r="1835" spans="37:39" x14ac:dyDescent="0.2">
      <c r="AK1835" s="2"/>
      <c r="AL1835" s="90"/>
      <c r="AM1835" s="91"/>
    </row>
    <row r="1836" spans="37:39" x14ac:dyDescent="0.2">
      <c r="AK1836" s="2"/>
      <c r="AL1836" s="90"/>
      <c r="AM1836" s="91"/>
    </row>
    <row r="1837" spans="37:39" x14ac:dyDescent="0.2">
      <c r="AK1837" s="2"/>
      <c r="AL1837" s="90"/>
      <c r="AM1837" s="91"/>
    </row>
    <row r="1838" spans="37:39" x14ac:dyDescent="0.2">
      <c r="AK1838" s="2"/>
      <c r="AL1838" s="90"/>
      <c r="AM1838" s="91"/>
    </row>
    <row r="1839" spans="37:39" x14ac:dyDescent="0.2">
      <c r="AK1839" s="2"/>
      <c r="AL1839" s="90"/>
      <c r="AM1839" s="91"/>
    </row>
    <row r="1840" spans="37:39" x14ac:dyDescent="0.2">
      <c r="AK1840" s="2"/>
      <c r="AL1840" s="90"/>
      <c r="AM1840" s="91"/>
    </row>
    <row r="1841" spans="37:39" x14ac:dyDescent="0.2">
      <c r="AK1841" s="2"/>
      <c r="AL1841" s="90"/>
      <c r="AM1841" s="91"/>
    </row>
    <row r="1842" spans="37:39" x14ac:dyDescent="0.2">
      <c r="AK1842" s="2"/>
      <c r="AL1842" s="90"/>
      <c r="AM1842" s="91"/>
    </row>
    <row r="1843" spans="37:39" x14ac:dyDescent="0.2">
      <c r="AK1843" s="2"/>
      <c r="AL1843" s="90"/>
      <c r="AM1843" s="91"/>
    </row>
    <row r="1844" spans="37:39" x14ac:dyDescent="0.2">
      <c r="AK1844" s="2"/>
      <c r="AL1844" s="90"/>
      <c r="AM1844" s="91"/>
    </row>
    <row r="1845" spans="37:39" x14ac:dyDescent="0.2">
      <c r="AK1845" s="2"/>
      <c r="AL1845" s="90"/>
      <c r="AM1845" s="91"/>
    </row>
    <row r="1846" spans="37:39" x14ac:dyDescent="0.2">
      <c r="AK1846" s="2"/>
      <c r="AL1846" s="90"/>
      <c r="AM1846" s="91"/>
    </row>
    <row r="1847" spans="37:39" x14ac:dyDescent="0.2">
      <c r="AK1847" s="2"/>
      <c r="AL1847" s="90"/>
      <c r="AM1847" s="91"/>
    </row>
    <row r="1848" spans="37:39" x14ac:dyDescent="0.2">
      <c r="AK1848" s="2"/>
      <c r="AL1848" s="90"/>
      <c r="AM1848" s="91"/>
    </row>
    <row r="1849" spans="37:39" x14ac:dyDescent="0.2">
      <c r="AK1849" s="2"/>
      <c r="AL1849" s="90"/>
      <c r="AM1849" s="91"/>
    </row>
    <row r="1850" spans="37:39" x14ac:dyDescent="0.2">
      <c r="AK1850" s="2"/>
      <c r="AL1850" s="90"/>
      <c r="AM1850" s="91"/>
    </row>
    <row r="1851" spans="37:39" x14ac:dyDescent="0.2">
      <c r="AK1851" s="2"/>
      <c r="AL1851" s="90"/>
      <c r="AM1851" s="91"/>
    </row>
    <row r="1852" spans="37:39" x14ac:dyDescent="0.2">
      <c r="AK1852" s="2"/>
      <c r="AL1852" s="90"/>
      <c r="AM1852" s="91"/>
    </row>
    <row r="1853" spans="37:39" x14ac:dyDescent="0.2">
      <c r="AK1853" s="2"/>
      <c r="AL1853" s="90"/>
      <c r="AM1853" s="91"/>
    </row>
    <row r="1854" spans="37:39" x14ac:dyDescent="0.2">
      <c r="AK1854" s="2"/>
      <c r="AL1854" s="90"/>
      <c r="AM1854" s="91"/>
    </row>
    <row r="1855" spans="37:39" x14ac:dyDescent="0.2">
      <c r="AK1855" s="2"/>
      <c r="AL1855" s="90"/>
      <c r="AM1855" s="91"/>
    </row>
    <row r="1856" spans="37:39" x14ac:dyDescent="0.2">
      <c r="AK1856" s="2"/>
      <c r="AL1856" s="90"/>
      <c r="AM1856" s="91"/>
    </row>
    <row r="1857" spans="36:39" x14ac:dyDescent="0.2">
      <c r="AK1857" s="2"/>
      <c r="AL1857" s="90"/>
      <c r="AM1857" s="91"/>
    </row>
    <row r="1858" spans="36:39" x14ac:dyDescent="0.2">
      <c r="AK1858" s="2"/>
      <c r="AL1858" s="90"/>
      <c r="AM1858" s="91"/>
    </row>
    <row r="1859" spans="36:39" x14ac:dyDescent="0.2">
      <c r="AK1859" s="2"/>
      <c r="AL1859" s="90"/>
      <c r="AM1859" s="91"/>
    </row>
    <row r="1860" spans="36:39" x14ac:dyDescent="0.2">
      <c r="AK1860" s="2"/>
      <c r="AL1860" s="90"/>
      <c r="AM1860" s="91"/>
    </row>
    <row r="1861" spans="36:39" ht="13.5" thickBot="1" x14ac:dyDescent="0.25">
      <c r="AK1861" s="2"/>
      <c r="AL1861" s="90"/>
      <c r="AM1861" s="91"/>
    </row>
    <row r="1862" spans="36:39" ht="13.5" thickBot="1" x14ac:dyDescent="0.25">
      <c r="AJ1862" s="87"/>
      <c r="AK1862" s="87"/>
      <c r="AL1862" s="89"/>
      <c r="AM1862" s="92"/>
    </row>
    <row r="1863" spans="36:39" x14ac:dyDescent="0.2">
      <c r="AK1863" s="2"/>
      <c r="AL1863" s="90"/>
      <c r="AM1863" s="91"/>
    </row>
    <row r="1864" spans="36:39" x14ac:dyDescent="0.2">
      <c r="AK1864" s="2"/>
      <c r="AL1864" s="90"/>
      <c r="AM1864" s="91"/>
    </row>
    <row r="1865" spans="36:39" x14ac:dyDescent="0.2">
      <c r="AK1865" s="2"/>
      <c r="AL1865" s="90"/>
      <c r="AM1865" s="91"/>
    </row>
    <row r="1866" spans="36:39" x14ac:dyDescent="0.2">
      <c r="AK1866" s="2"/>
      <c r="AL1866" s="90"/>
      <c r="AM1866" s="91"/>
    </row>
    <row r="1867" spans="36:39" x14ac:dyDescent="0.2">
      <c r="AK1867" s="2"/>
      <c r="AL1867" s="90"/>
      <c r="AM1867" s="91"/>
    </row>
    <row r="1868" spans="36:39" x14ac:dyDescent="0.2">
      <c r="AK1868" s="2"/>
      <c r="AL1868" s="90"/>
      <c r="AM1868" s="91"/>
    </row>
    <row r="1869" spans="36:39" x14ac:dyDescent="0.2">
      <c r="AK1869" s="2"/>
      <c r="AL1869" s="90"/>
      <c r="AM1869" s="91"/>
    </row>
    <row r="1870" spans="36:39" x14ac:dyDescent="0.2">
      <c r="AK1870" s="2"/>
      <c r="AL1870" s="90"/>
      <c r="AM1870" s="91"/>
    </row>
    <row r="1871" spans="36:39" x14ac:dyDescent="0.2">
      <c r="AK1871" s="2"/>
      <c r="AL1871" s="90"/>
      <c r="AM1871" s="91"/>
    </row>
    <row r="1872" spans="36:39" x14ac:dyDescent="0.2">
      <c r="AK1872" s="2"/>
      <c r="AL1872" s="90"/>
      <c r="AM1872" s="91"/>
    </row>
    <row r="1873" spans="37:39" x14ac:dyDescent="0.2">
      <c r="AK1873" s="2"/>
      <c r="AL1873" s="90"/>
      <c r="AM1873" s="91"/>
    </row>
    <row r="1874" spans="37:39" x14ac:dyDescent="0.2">
      <c r="AK1874" s="2"/>
      <c r="AL1874" s="90"/>
      <c r="AM1874" s="91"/>
    </row>
    <row r="1875" spans="37:39" x14ac:dyDescent="0.2">
      <c r="AK1875" s="2"/>
      <c r="AL1875" s="90"/>
      <c r="AM1875" s="91"/>
    </row>
    <row r="1876" spans="37:39" x14ac:dyDescent="0.2">
      <c r="AK1876" s="2"/>
      <c r="AL1876" s="90"/>
      <c r="AM1876" s="91"/>
    </row>
    <row r="1877" spans="37:39" x14ac:dyDescent="0.2">
      <c r="AK1877" s="2"/>
      <c r="AL1877" s="90"/>
      <c r="AM1877" s="91"/>
    </row>
    <row r="1878" spans="37:39" x14ac:dyDescent="0.2">
      <c r="AK1878" s="2"/>
      <c r="AL1878" s="90"/>
      <c r="AM1878" s="91"/>
    </row>
    <row r="1879" spans="37:39" x14ac:dyDescent="0.2">
      <c r="AK1879" s="2"/>
      <c r="AL1879" s="90"/>
      <c r="AM1879" s="91"/>
    </row>
    <row r="1880" spans="37:39" x14ac:dyDescent="0.2">
      <c r="AK1880" s="2"/>
      <c r="AL1880" s="90"/>
      <c r="AM1880" s="91"/>
    </row>
    <row r="1881" spans="37:39" x14ac:dyDescent="0.2">
      <c r="AK1881" s="2"/>
      <c r="AL1881" s="90"/>
      <c r="AM1881" s="91"/>
    </row>
    <row r="1882" spans="37:39" x14ac:dyDescent="0.2">
      <c r="AK1882" s="2"/>
      <c r="AL1882" s="90"/>
      <c r="AM1882" s="91"/>
    </row>
    <row r="1883" spans="37:39" x14ac:dyDescent="0.2">
      <c r="AK1883" s="2"/>
      <c r="AL1883" s="90"/>
      <c r="AM1883" s="91"/>
    </row>
    <row r="1884" spans="37:39" x14ac:dyDescent="0.2">
      <c r="AK1884" s="2"/>
      <c r="AL1884" s="90"/>
      <c r="AM1884" s="91"/>
    </row>
    <row r="1885" spans="37:39" x14ac:dyDescent="0.2">
      <c r="AK1885" s="2"/>
      <c r="AL1885" s="90"/>
      <c r="AM1885" s="91"/>
    </row>
    <row r="1886" spans="37:39" x14ac:dyDescent="0.2">
      <c r="AK1886" s="2"/>
      <c r="AL1886" s="90"/>
      <c r="AM1886" s="91"/>
    </row>
    <row r="1887" spans="37:39" x14ac:dyDescent="0.2">
      <c r="AK1887" s="2"/>
      <c r="AL1887" s="90"/>
      <c r="AM1887" s="91"/>
    </row>
    <row r="1888" spans="37:39" x14ac:dyDescent="0.2">
      <c r="AK1888" s="2"/>
      <c r="AL1888" s="90"/>
      <c r="AM1888" s="91"/>
    </row>
    <row r="1889" spans="37:39" x14ac:dyDescent="0.2">
      <c r="AK1889" s="2"/>
      <c r="AL1889" s="90"/>
      <c r="AM1889" s="91"/>
    </row>
    <row r="1890" spans="37:39" x14ac:dyDescent="0.2">
      <c r="AK1890" s="2"/>
      <c r="AL1890" s="90"/>
      <c r="AM1890" s="91"/>
    </row>
    <row r="1891" spans="37:39" x14ac:dyDescent="0.2">
      <c r="AK1891" s="2"/>
      <c r="AL1891" s="90"/>
      <c r="AM1891" s="91"/>
    </row>
    <row r="1892" spans="37:39" x14ac:dyDescent="0.2">
      <c r="AK1892" s="2"/>
      <c r="AL1892" s="90"/>
      <c r="AM1892" s="91"/>
    </row>
    <row r="1893" spans="37:39" x14ac:dyDescent="0.2">
      <c r="AK1893" s="2"/>
      <c r="AL1893" s="90"/>
      <c r="AM1893" s="91"/>
    </row>
    <row r="1894" spans="37:39" x14ac:dyDescent="0.2">
      <c r="AK1894" s="2"/>
      <c r="AL1894" s="90"/>
      <c r="AM1894" s="91"/>
    </row>
    <row r="1895" spans="37:39" x14ac:dyDescent="0.2">
      <c r="AK1895" s="2"/>
      <c r="AL1895" s="90"/>
      <c r="AM1895" s="91"/>
    </row>
    <row r="1896" spans="37:39" x14ac:dyDescent="0.2">
      <c r="AK1896" s="2"/>
      <c r="AL1896" s="90"/>
      <c r="AM1896" s="91"/>
    </row>
    <row r="1897" spans="37:39" x14ac:dyDescent="0.2">
      <c r="AK1897" s="2"/>
      <c r="AL1897" s="90"/>
      <c r="AM1897" s="91"/>
    </row>
    <row r="1898" spans="37:39" x14ac:dyDescent="0.2">
      <c r="AK1898" s="2"/>
      <c r="AL1898" s="90"/>
      <c r="AM1898" s="91"/>
    </row>
    <row r="1899" spans="37:39" x14ac:dyDescent="0.2">
      <c r="AK1899" s="2"/>
      <c r="AL1899" s="90"/>
      <c r="AM1899" s="91"/>
    </row>
    <row r="1900" spans="37:39" x14ac:dyDescent="0.2">
      <c r="AK1900" s="2"/>
      <c r="AL1900" s="90"/>
      <c r="AM1900" s="91"/>
    </row>
    <row r="1901" spans="37:39" x14ac:dyDescent="0.2">
      <c r="AK1901" s="2"/>
      <c r="AL1901" s="90"/>
      <c r="AM1901" s="91"/>
    </row>
    <row r="1902" spans="37:39" x14ac:dyDescent="0.2">
      <c r="AK1902" s="2"/>
      <c r="AL1902" s="90"/>
      <c r="AM1902" s="91"/>
    </row>
    <row r="1903" spans="37:39" x14ac:dyDescent="0.2">
      <c r="AK1903" s="2"/>
      <c r="AL1903" s="90"/>
      <c r="AM1903" s="91"/>
    </row>
    <row r="1904" spans="37:39" x14ac:dyDescent="0.2">
      <c r="AK1904" s="2"/>
      <c r="AL1904" s="90"/>
      <c r="AM1904" s="91"/>
    </row>
    <row r="1905" spans="37:39" x14ac:dyDescent="0.2">
      <c r="AK1905" s="2"/>
      <c r="AL1905" s="90"/>
      <c r="AM1905" s="91"/>
    </row>
    <row r="1906" spans="37:39" x14ac:dyDescent="0.2">
      <c r="AK1906" s="2"/>
      <c r="AL1906" s="90"/>
      <c r="AM1906" s="91"/>
    </row>
    <row r="1907" spans="37:39" x14ac:dyDescent="0.2">
      <c r="AK1907" s="2"/>
      <c r="AL1907" s="90"/>
      <c r="AM1907" s="91"/>
    </row>
    <row r="1908" spans="37:39" x14ac:dyDescent="0.2">
      <c r="AK1908" s="2"/>
      <c r="AL1908" s="90"/>
      <c r="AM1908" s="91"/>
    </row>
    <row r="1909" spans="37:39" x14ac:dyDescent="0.2">
      <c r="AK1909" s="2"/>
      <c r="AL1909" s="90"/>
      <c r="AM1909" s="91"/>
    </row>
    <row r="1910" spans="37:39" x14ac:dyDescent="0.2">
      <c r="AK1910" s="2"/>
      <c r="AL1910" s="90"/>
      <c r="AM1910" s="91"/>
    </row>
    <row r="1911" spans="37:39" x14ac:dyDescent="0.2">
      <c r="AK1911" s="2"/>
      <c r="AL1911" s="90"/>
      <c r="AM1911" s="91"/>
    </row>
    <row r="1912" spans="37:39" x14ac:dyDescent="0.2">
      <c r="AK1912" s="2"/>
      <c r="AL1912" s="90"/>
      <c r="AM1912" s="91"/>
    </row>
    <row r="1913" spans="37:39" x14ac:dyDescent="0.2">
      <c r="AK1913" s="2"/>
      <c r="AL1913" s="90"/>
      <c r="AM1913" s="91"/>
    </row>
    <row r="1914" spans="37:39" x14ac:dyDescent="0.2">
      <c r="AK1914" s="2"/>
      <c r="AL1914" s="90"/>
      <c r="AM1914" s="91"/>
    </row>
    <row r="1915" spans="37:39" x14ac:dyDescent="0.2">
      <c r="AK1915" s="2"/>
      <c r="AL1915" s="90"/>
      <c r="AM1915" s="91"/>
    </row>
    <row r="1916" spans="37:39" x14ac:dyDescent="0.2">
      <c r="AK1916" s="2"/>
      <c r="AL1916" s="90"/>
      <c r="AM1916" s="91"/>
    </row>
    <row r="1917" spans="37:39" x14ac:dyDescent="0.2">
      <c r="AK1917" s="2"/>
      <c r="AL1917" s="90"/>
      <c r="AM1917" s="91"/>
    </row>
    <row r="1918" spans="37:39" x14ac:dyDescent="0.2">
      <c r="AK1918" s="2"/>
      <c r="AL1918" s="90"/>
      <c r="AM1918" s="91"/>
    </row>
    <row r="1919" spans="37:39" x14ac:dyDescent="0.2">
      <c r="AK1919" s="2"/>
      <c r="AL1919" s="90"/>
      <c r="AM1919" s="91"/>
    </row>
    <row r="1920" spans="37:39" x14ac:dyDescent="0.2">
      <c r="AK1920" s="2"/>
      <c r="AL1920" s="90"/>
      <c r="AM1920" s="91"/>
    </row>
    <row r="1921" spans="37:39" x14ac:dyDescent="0.2">
      <c r="AK1921" s="2"/>
      <c r="AL1921" s="90"/>
      <c r="AM1921" s="91"/>
    </row>
    <row r="1922" spans="37:39" x14ac:dyDescent="0.2">
      <c r="AK1922" s="2"/>
      <c r="AL1922" s="90"/>
      <c r="AM1922" s="91"/>
    </row>
    <row r="1923" spans="37:39" x14ac:dyDescent="0.2">
      <c r="AK1923" s="2"/>
      <c r="AL1923" s="90"/>
      <c r="AM1923" s="91"/>
    </row>
    <row r="1924" spans="37:39" x14ac:dyDescent="0.2">
      <c r="AK1924" s="2"/>
      <c r="AL1924" s="90"/>
      <c r="AM1924" s="91"/>
    </row>
    <row r="1925" spans="37:39" x14ac:dyDescent="0.2">
      <c r="AK1925" s="2"/>
      <c r="AL1925" s="90"/>
      <c r="AM1925" s="91"/>
    </row>
    <row r="1926" spans="37:39" x14ac:dyDescent="0.2">
      <c r="AK1926" s="2"/>
      <c r="AL1926" s="90"/>
      <c r="AM1926" s="91"/>
    </row>
    <row r="1927" spans="37:39" x14ac:dyDescent="0.2">
      <c r="AK1927" s="2"/>
      <c r="AL1927" s="90"/>
      <c r="AM1927" s="91"/>
    </row>
    <row r="1928" spans="37:39" x14ac:dyDescent="0.2">
      <c r="AK1928" s="2"/>
      <c r="AL1928" s="90"/>
      <c r="AM1928" s="91"/>
    </row>
    <row r="1929" spans="37:39" x14ac:dyDescent="0.2">
      <c r="AK1929" s="2"/>
      <c r="AL1929" s="90"/>
      <c r="AM1929" s="91"/>
    </row>
    <row r="1930" spans="37:39" x14ac:dyDescent="0.2">
      <c r="AK1930" s="2"/>
      <c r="AL1930" s="90"/>
      <c r="AM1930" s="91"/>
    </row>
    <row r="1931" spans="37:39" x14ac:dyDescent="0.2">
      <c r="AK1931" s="2"/>
      <c r="AL1931" s="90"/>
      <c r="AM1931" s="91"/>
    </row>
    <row r="1932" spans="37:39" x14ac:dyDescent="0.2">
      <c r="AK1932" s="2"/>
      <c r="AL1932" s="90"/>
      <c r="AM1932" s="91"/>
    </row>
    <row r="1933" spans="37:39" x14ac:dyDescent="0.2">
      <c r="AK1933" s="2"/>
      <c r="AL1933" s="90"/>
      <c r="AM1933" s="91"/>
    </row>
    <row r="1934" spans="37:39" x14ac:dyDescent="0.2">
      <c r="AK1934" s="2"/>
      <c r="AL1934" s="90"/>
      <c r="AM1934" s="91"/>
    </row>
    <row r="1935" spans="37:39" x14ac:dyDescent="0.2">
      <c r="AK1935" s="2"/>
      <c r="AL1935" s="90"/>
      <c r="AM1935" s="91"/>
    </row>
    <row r="1936" spans="37:39" x14ac:dyDescent="0.2">
      <c r="AK1936" s="2"/>
      <c r="AL1936" s="90"/>
      <c r="AM1936" s="91"/>
    </row>
    <row r="1937" spans="36:39" x14ac:dyDescent="0.2">
      <c r="AK1937" s="2"/>
      <c r="AL1937" s="90"/>
      <c r="AM1937" s="91"/>
    </row>
    <row r="1938" spans="36:39" x14ac:dyDescent="0.2">
      <c r="AK1938" s="2"/>
      <c r="AL1938" s="90"/>
      <c r="AM1938" s="91"/>
    </row>
    <row r="1939" spans="36:39" x14ac:dyDescent="0.2">
      <c r="AK1939" s="2"/>
      <c r="AL1939" s="90"/>
      <c r="AM1939" s="91"/>
    </row>
    <row r="1940" spans="36:39" x14ac:dyDescent="0.2">
      <c r="AK1940" s="2"/>
      <c r="AL1940" s="90"/>
      <c r="AM1940" s="91"/>
    </row>
    <row r="1941" spans="36:39" x14ac:dyDescent="0.2">
      <c r="AK1941" s="2"/>
      <c r="AL1941" s="90"/>
      <c r="AM1941" s="91"/>
    </row>
    <row r="1942" spans="36:39" x14ac:dyDescent="0.2">
      <c r="AK1942" s="2"/>
      <c r="AL1942" s="90"/>
      <c r="AM1942" s="91"/>
    </row>
    <row r="1943" spans="36:39" x14ac:dyDescent="0.2">
      <c r="AK1943" s="2"/>
      <c r="AL1943" s="90"/>
      <c r="AM1943" s="91"/>
    </row>
    <row r="1944" spans="36:39" x14ac:dyDescent="0.2">
      <c r="AK1944" s="2"/>
      <c r="AL1944" s="90"/>
      <c r="AM1944" s="91"/>
    </row>
    <row r="1945" spans="36:39" ht="13.5" thickBot="1" x14ac:dyDescent="0.25">
      <c r="AK1945" s="2"/>
      <c r="AL1945" s="90"/>
      <c r="AM1945" s="91"/>
    </row>
    <row r="1946" spans="36:39" ht="13.5" thickBot="1" x14ac:dyDescent="0.25">
      <c r="AJ1946" s="87"/>
      <c r="AK1946" s="87"/>
      <c r="AL1946" s="89"/>
      <c r="AM1946" s="92"/>
    </row>
    <row r="1947" spans="36:39" x14ac:dyDescent="0.2">
      <c r="AK1947" s="2"/>
      <c r="AL1947" s="90"/>
      <c r="AM1947" s="91"/>
    </row>
    <row r="1948" spans="36:39" x14ac:dyDescent="0.2">
      <c r="AK1948" s="2"/>
      <c r="AL1948" s="90"/>
      <c r="AM1948" s="91"/>
    </row>
    <row r="1949" spans="36:39" x14ac:dyDescent="0.2">
      <c r="AK1949" s="2"/>
      <c r="AL1949" s="90"/>
      <c r="AM1949" s="91"/>
    </row>
    <row r="1950" spans="36:39" x14ac:dyDescent="0.2">
      <c r="AK1950" s="2"/>
      <c r="AL1950" s="90"/>
      <c r="AM1950" s="91"/>
    </row>
    <row r="1951" spans="36:39" x14ac:dyDescent="0.2">
      <c r="AK1951" s="2"/>
      <c r="AL1951" s="90"/>
      <c r="AM1951" s="91"/>
    </row>
    <row r="1952" spans="36:39" x14ac:dyDescent="0.2">
      <c r="AK1952" s="2"/>
      <c r="AL1952" s="90"/>
      <c r="AM1952" s="91"/>
    </row>
    <row r="1953" spans="37:39" x14ac:dyDescent="0.2">
      <c r="AK1953" s="2"/>
      <c r="AL1953" s="90"/>
      <c r="AM1953" s="91"/>
    </row>
    <row r="1954" spans="37:39" x14ac:dyDescent="0.2">
      <c r="AK1954" s="2"/>
      <c r="AL1954" s="90"/>
      <c r="AM1954" s="91"/>
    </row>
    <row r="1955" spans="37:39" x14ac:dyDescent="0.2">
      <c r="AK1955" s="2"/>
      <c r="AL1955" s="90"/>
      <c r="AM1955" s="91"/>
    </row>
    <row r="1956" spans="37:39" x14ac:dyDescent="0.2">
      <c r="AK1956" s="2"/>
      <c r="AL1956" s="90"/>
      <c r="AM1956" s="91"/>
    </row>
    <row r="1957" spans="37:39" x14ac:dyDescent="0.2">
      <c r="AK1957" s="2"/>
      <c r="AL1957" s="90"/>
      <c r="AM1957" s="91"/>
    </row>
    <row r="1958" spans="37:39" x14ac:dyDescent="0.2">
      <c r="AK1958" s="2"/>
      <c r="AL1958" s="90"/>
      <c r="AM1958" s="91"/>
    </row>
    <row r="1959" spans="37:39" x14ac:dyDescent="0.2">
      <c r="AK1959" s="2"/>
      <c r="AL1959" s="90"/>
      <c r="AM1959" s="91"/>
    </row>
    <row r="1960" spans="37:39" x14ac:dyDescent="0.2">
      <c r="AK1960" s="2"/>
      <c r="AL1960" s="90"/>
      <c r="AM1960" s="91"/>
    </row>
    <row r="1961" spans="37:39" x14ac:dyDescent="0.2">
      <c r="AK1961" s="2"/>
      <c r="AL1961" s="90"/>
      <c r="AM1961" s="91"/>
    </row>
    <row r="1962" spans="37:39" x14ac:dyDescent="0.2">
      <c r="AK1962" s="2"/>
      <c r="AL1962" s="90"/>
      <c r="AM1962" s="91"/>
    </row>
    <row r="1963" spans="37:39" x14ac:dyDescent="0.2">
      <c r="AK1963" s="2"/>
      <c r="AL1963" s="90"/>
      <c r="AM1963" s="91"/>
    </row>
    <row r="1964" spans="37:39" x14ac:dyDescent="0.2">
      <c r="AK1964" s="2"/>
      <c r="AL1964" s="90"/>
      <c r="AM1964" s="91"/>
    </row>
    <row r="1965" spans="37:39" x14ac:dyDescent="0.2">
      <c r="AK1965" s="2"/>
      <c r="AL1965" s="90"/>
      <c r="AM1965" s="91"/>
    </row>
    <row r="1966" spans="37:39" x14ac:dyDescent="0.2">
      <c r="AK1966" s="2"/>
      <c r="AL1966" s="90"/>
      <c r="AM1966" s="91"/>
    </row>
    <row r="1967" spans="37:39" x14ac:dyDescent="0.2">
      <c r="AK1967" s="2"/>
      <c r="AL1967" s="90"/>
      <c r="AM1967" s="91"/>
    </row>
    <row r="1968" spans="37:39" x14ac:dyDescent="0.2">
      <c r="AK1968" s="2"/>
      <c r="AL1968" s="90"/>
      <c r="AM1968" s="91"/>
    </row>
    <row r="1969" spans="37:39" x14ac:dyDescent="0.2">
      <c r="AK1969" s="2"/>
      <c r="AL1969" s="90"/>
      <c r="AM1969" s="91"/>
    </row>
    <row r="1970" spans="37:39" x14ac:dyDescent="0.2">
      <c r="AK1970" s="2"/>
      <c r="AL1970" s="90"/>
      <c r="AM1970" s="91"/>
    </row>
    <row r="1971" spans="37:39" x14ac:dyDescent="0.2">
      <c r="AK1971" s="2"/>
      <c r="AL1971" s="90"/>
      <c r="AM1971" s="91"/>
    </row>
    <row r="1972" spans="37:39" x14ac:dyDescent="0.2">
      <c r="AK1972" s="2"/>
      <c r="AL1972" s="90"/>
      <c r="AM1972" s="91"/>
    </row>
    <row r="1973" spans="37:39" x14ac:dyDescent="0.2">
      <c r="AK1973" s="2"/>
      <c r="AL1973" s="90"/>
      <c r="AM1973" s="91"/>
    </row>
    <row r="1974" spans="37:39" x14ac:dyDescent="0.2">
      <c r="AK1974" s="2"/>
      <c r="AL1974" s="90"/>
      <c r="AM1974" s="91"/>
    </row>
    <row r="1975" spans="37:39" x14ac:dyDescent="0.2">
      <c r="AK1975" s="2"/>
      <c r="AL1975" s="90"/>
      <c r="AM1975" s="91"/>
    </row>
    <row r="1976" spans="37:39" x14ac:dyDescent="0.2">
      <c r="AK1976" s="2"/>
      <c r="AL1976" s="90"/>
      <c r="AM1976" s="91"/>
    </row>
    <row r="1977" spans="37:39" x14ac:dyDescent="0.2">
      <c r="AK1977" s="2"/>
      <c r="AL1977" s="90"/>
      <c r="AM1977" s="91"/>
    </row>
    <row r="1978" spans="37:39" x14ac:dyDescent="0.2">
      <c r="AK1978" s="2"/>
      <c r="AL1978" s="90"/>
      <c r="AM1978" s="91"/>
    </row>
    <row r="1979" spans="37:39" x14ac:dyDescent="0.2">
      <c r="AK1979" s="2"/>
      <c r="AL1979" s="90"/>
      <c r="AM1979" s="91"/>
    </row>
    <row r="1980" spans="37:39" x14ac:dyDescent="0.2">
      <c r="AK1980" s="2"/>
      <c r="AL1980" s="90"/>
      <c r="AM1980" s="91"/>
    </row>
    <row r="1981" spans="37:39" x14ac:dyDescent="0.2">
      <c r="AK1981" s="2"/>
      <c r="AL1981" s="90"/>
      <c r="AM1981" s="91"/>
    </row>
    <row r="1982" spans="37:39" x14ac:dyDescent="0.2">
      <c r="AK1982" s="2"/>
      <c r="AL1982" s="90"/>
      <c r="AM1982" s="91"/>
    </row>
    <row r="1983" spans="37:39" x14ac:dyDescent="0.2">
      <c r="AK1983" s="2"/>
      <c r="AL1983" s="90"/>
      <c r="AM1983" s="91"/>
    </row>
    <row r="1984" spans="37:39" x14ac:dyDescent="0.2">
      <c r="AK1984" s="2"/>
      <c r="AL1984" s="90"/>
      <c r="AM1984" s="91"/>
    </row>
    <row r="1985" spans="37:39" x14ac:dyDescent="0.2">
      <c r="AK1985" s="2"/>
      <c r="AL1985" s="90"/>
      <c r="AM1985" s="91"/>
    </row>
    <row r="1986" spans="37:39" x14ac:dyDescent="0.2">
      <c r="AK1986" s="2"/>
      <c r="AL1986" s="90"/>
      <c r="AM1986" s="91"/>
    </row>
    <row r="1987" spans="37:39" x14ac:dyDescent="0.2">
      <c r="AK1987" s="2"/>
      <c r="AL1987" s="90"/>
      <c r="AM1987" s="91"/>
    </row>
    <row r="1988" spans="37:39" x14ac:dyDescent="0.2">
      <c r="AK1988" s="2"/>
      <c r="AL1988" s="90"/>
      <c r="AM1988" s="91"/>
    </row>
    <row r="1989" spans="37:39" x14ac:dyDescent="0.2">
      <c r="AK1989" s="2"/>
      <c r="AL1989" s="90"/>
      <c r="AM1989" s="91"/>
    </row>
    <row r="1990" spans="37:39" x14ac:dyDescent="0.2">
      <c r="AK1990" s="2"/>
      <c r="AL1990" s="90"/>
      <c r="AM1990" s="91"/>
    </row>
    <row r="1991" spans="37:39" x14ac:dyDescent="0.2">
      <c r="AK1991" s="2"/>
      <c r="AL1991" s="90"/>
      <c r="AM1991" s="91"/>
    </row>
    <row r="1992" spans="37:39" x14ac:dyDescent="0.2">
      <c r="AK1992" s="2"/>
      <c r="AL1992" s="90"/>
      <c r="AM1992" s="91"/>
    </row>
    <row r="1993" spans="37:39" x14ac:dyDescent="0.2">
      <c r="AK1993" s="2"/>
      <c r="AL1993" s="90"/>
      <c r="AM1993" s="91"/>
    </row>
    <row r="1994" spans="37:39" x14ac:dyDescent="0.2">
      <c r="AK1994" s="2"/>
      <c r="AL1994" s="90"/>
      <c r="AM1994" s="91"/>
    </row>
    <row r="1995" spans="37:39" x14ac:dyDescent="0.2">
      <c r="AK1995" s="2"/>
      <c r="AL1995" s="90"/>
      <c r="AM1995" s="91"/>
    </row>
    <row r="1996" spans="37:39" x14ac:dyDescent="0.2">
      <c r="AK1996" s="2"/>
      <c r="AL1996" s="90"/>
      <c r="AM1996" s="91"/>
    </row>
    <row r="1997" spans="37:39" x14ac:dyDescent="0.2">
      <c r="AK1997" s="2"/>
      <c r="AL1997" s="90"/>
      <c r="AM1997" s="91"/>
    </row>
    <row r="1998" spans="37:39" x14ac:dyDescent="0.2">
      <c r="AK1998" s="2"/>
      <c r="AL1998" s="90"/>
      <c r="AM1998" s="91"/>
    </row>
    <row r="1999" spans="37:39" x14ac:dyDescent="0.2">
      <c r="AK1999" s="2"/>
      <c r="AL1999" s="90"/>
      <c r="AM1999" s="91"/>
    </row>
    <row r="2000" spans="37:39" x14ac:dyDescent="0.2">
      <c r="AK2000" s="2"/>
      <c r="AL2000" s="90"/>
      <c r="AM2000" s="91"/>
    </row>
    <row r="2001" spans="37:39" x14ac:dyDescent="0.2">
      <c r="AK2001" s="2"/>
      <c r="AL2001" s="90"/>
      <c r="AM2001" s="91"/>
    </row>
    <row r="2002" spans="37:39" x14ac:dyDescent="0.2">
      <c r="AK2002" s="2"/>
      <c r="AL2002" s="90"/>
      <c r="AM2002" s="91"/>
    </row>
    <row r="2003" spans="37:39" x14ac:dyDescent="0.2">
      <c r="AK2003" s="2"/>
      <c r="AL2003" s="90"/>
      <c r="AM2003" s="91"/>
    </row>
    <row r="2004" spans="37:39" x14ac:dyDescent="0.2">
      <c r="AK2004" s="2"/>
      <c r="AL2004" s="90"/>
      <c r="AM2004" s="91"/>
    </row>
    <row r="2005" spans="37:39" x14ac:dyDescent="0.2">
      <c r="AK2005" s="2"/>
      <c r="AL2005" s="90"/>
      <c r="AM2005" s="91"/>
    </row>
    <row r="2006" spans="37:39" x14ac:dyDescent="0.2">
      <c r="AK2006" s="2"/>
      <c r="AL2006" s="90"/>
      <c r="AM2006" s="91"/>
    </row>
    <row r="2007" spans="37:39" x14ac:dyDescent="0.2">
      <c r="AK2007" s="2"/>
      <c r="AL2007" s="90"/>
      <c r="AM2007" s="91"/>
    </row>
    <row r="2008" spans="37:39" x14ac:dyDescent="0.2">
      <c r="AK2008" s="2"/>
      <c r="AL2008" s="90"/>
      <c r="AM2008" s="91"/>
    </row>
    <row r="2009" spans="37:39" x14ac:dyDescent="0.2">
      <c r="AK2009" s="2"/>
      <c r="AL2009" s="90"/>
      <c r="AM2009" s="91"/>
    </row>
    <row r="2010" spans="37:39" x14ac:dyDescent="0.2">
      <c r="AK2010" s="2"/>
      <c r="AL2010" s="90"/>
      <c r="AM2010" s="91"/>
    </row>
    <row r="2011" spans="37:39" x14ac:dyDescent="0.2">
      <c r="AK2011" s="2"/>
      <c r="AL2011" s="90"/>
      <c r="AM2011" s="91"/>
    </row>
    <row r="2012" spans="37:39" x14ac:dyDescent="0.2">
      <c r="AK2012" s="2"/>
      <c r="AL2012" s="90"/>
      <c r="AM2012" s="91"/>
    </row>
    <row r="2013" spans="37:39" x14ac:dyDescent="0.2">
      <c r="AK2013" s="2"/>
      <c r="AL2013" s="90"/>
      <c r="AM2013" s="91"/>
    </row>
    <row r="2014" spans="37:39" x14ac:dyDescent="0.2">
      <c r="AK2014" s="2"/>
      <c r="AL2014" s="90"/>
      <c r="AM2014" s="91"/>
    </row>
    <row r="2015" spans="37:39" x14ac:dyDescent="0.2">
      <c r="AK2015" s="2"/>
      <c r="AL2015" s="90"/>
      <c r="AM2015" s="91"/>
    </row>
    <row r="2016" spans="37:39" x14ac:dyDescent="0.2">
      <c r="AK2016" s="2"/>
      <c r="AL2016" s="90"/>
      <c r="AM2016" s="91"/>
    </row>
    <row r="2017" spans="36:39" x14ac:dyDescent="0.2">
      <c r="AK2017" s="2"/>
      <c r="AL2017" s="90"/>
      <c r="AM2017" s="91"/>
    </row>
    <row r="2018" spans="36:39" x14ac:dyDescent="0.2">
      <c r="AK2018" s="2"/>
      <c r="AL2018" s="90"/>
      <c r="AM2018" s="91"/>
    </row>
    <row r="2019" spans="36:39" x14ac:dyDescent="0.2">
      <c r="AK2019" s="2"/>
      <c r="AL2019" s="90"/>
      <c r="AM2019" s="91"/>
    </row>
    <row r="2020" spans="36:39" x14ac:dyDescent="0.2">
      <c r="AK2020" s="2"/>
      <c r="AL2020" s="90"/>
      <c r="AM2020" s="91"/>
    </row>
    <row r="2021" spans="36:39" x14ac:dyDescent="0.2">
      <c r="AK2021" s="2"/>
      <c r="AL2021" s="90"/>
      <c r="AM2021" s="91"/>
    </row>
    <row r="2022" spans="36:39" x14ac:dyDescent="0.2">
      <c r="AK2022" s="2"/>
      <c r="AL2022" s="90"/>
      <c r="AM2022" s="91"/>
    </row>
    <row r="2023" spans="36:39" x14ac:dyDescent="0.2">
      <c r="AK2023" s="2"/>
      <c r="AL2023" s="90"/>
      <c r="AM2023" s="91"/>
    </row>
    <row r="2024" spans="36:39" x14ac:dyDescent="0.2">
      <c r="AK2024" s="2"/>
      <c r="AL2024" s="90"/>
      <c r="AM2024" s="91"/>
    </row>
    <row r="2025" spans="36:39" x14ac:dyDescent="0.2">
      <c r="AK2025" s="2"/>
      <c r="AL2025" s="90"/>
      <c r="AM2025" s="91"/>
    </row>
    <row r="2026" spans="36:39" x14ac:dyDescent="0.2">
      <c r="AK2026" s="2"/>
      <c r="AL2026" s="90"/>
      <c r="AM2026" s="91"/>
    </row>
    <row r="2027" spans="36:39" x14ac:dyDescent="0.2">
      <c r="AK2027" s="2"/>
      <c r="AL2027" s="90"/>
      <c r="AM2027" s="91"/>
    </row>
    <row r="2028" spans="36:39" x14ac:dyDescent="0.2">
      <c r="AK2028" s="2"/>
      <c r="AL2028" s="90"/>
      <c r="AM2028" s="91"/>
    </row>
    <row r="2029" spans="36:39" ht="13.5" thickBot="1" x14ac:dyDescent="0.25">
      <c r="AK2029" s="2"/>
      <c r="AL2029" s="90"/>
      <c r="AM2029" s="91"/>
    </row>
    <row r="2030" spans="36:39" ht="13.5" thickBot="1" x14ac:dyDescent="0.25">
      <c r="AJ2030" s="87"/>
      <c r="AK2030" s="87"/>
      <c r="AL2030" s="89"/>
      <c r="AM2030" s="92"/>
    </row>
    <row r="2031" spans="36:39" x14ac:dyDescent="0.2">
      <c r="AK2031" s="2"/>
      <c r="AL2031" s="90"/>
      <c r="AM2031" s="91"/>
    </row>
    <row r="2032" spans="36:39" x14ac:dyDescent="0.2">
      <c r="AK2032" s="2"/>
      <c r="AL2032" s="90"/>
      <c r="AM2032" s="91"/>
    </row>
    <row r="2033" spans="37:39" x14ac:dyDescent="0.2">
      <c r="AK2033" s="2"/>
      <c r="AL2033" s="90"/>
      <c r="AM2033" s="91"/>
    </row>
    <row r="2034" spans="37:39" x14ac:dyDescent="0.2">
      <c r="AK2034" s="2"/>
      <c r="AL2034" s="90"/>
      <c r="AM2034" s="91"/>
    </row>
    <row r="2035" spans="37:39" x14ac:dyDescent="0.2">
      <c r="AK2035" s="2"/>
      <c r="AL2035" s="90"/>
      <c r="AM2035" s="91"/>
    </row>
    <row r="2036" spans="37:39" x14ac:dyDescent="0.2">
      <c r="AK2036" s="2"/>
      <c r="AL2036" s="90"/>
      <c r="AM2036" s="91"/>
    </row>
    <row r="2037" spans="37:39" x14ac:dyDescent="0.2">
      <c r="AK2037" s="2"/>
      <c r="AL2037" s="90"/>
      <c r="AM2037" s="91"/>
    </row>
    <row r="2038" spans="37:39" x14ac:dyDescent="0.2">
      <c r="AK2038" s="2"/>
      <c r="AL2038" s="90"/>
      <c r="AM2038" s="91"/>
    </row>
    <row r="2039" spans="37:39" x14ac:dyDescent="0.2">
      <c r="AK2039" s="2"/>
      <c r="AL2039" s="90"/>
      <c r="AM2039" s="91"/>
    </row>
    <row r="2040" spans="37:39" x14ac:dyDescent="0.2">
      <c r="AK2040" s="2"/>
      <c r="AL2040" s="90"/>
      <c r="AM2040" s="91"/>
    </row>
    <row r="2041" spans="37:39" x14ac:dyDescent="0.2">
      <c r="AK2041" s="2"/>
      <c r="AL2041" s="90"/>
      <c r="AM2041" s="91"/>
    </row>
    <row r="2042" spans="37:39" x14ac:dyDescent="0.2">
      <c r="AK2042" s="2"/>
      <c r="AL2042" s="90"/>
      <c r="AM2042" s="91"/>
    </row>
    <row r="2043" spans="37:39" x14ac:dyDescent="0.2">
      <c r="AK2043" s="2"/>
      <c r="AL2043" s="90"/>
      <c r="AM2043" s="91"/>
    </row>
    <row r="2044" spans="37:39" x14ac:dyDescent="0.2">
      <c r="AK2044" s="2"/>
      <c r="AL2044" s="90"/>
      <c r="AM2044" s="91"/>
    </row>
    <row r="2045" spans="37:39" x14ac:dyDescent="0.2">
      <c r="AK2045" s="2"/>
      <c r="AL2045" s="90"/>
      <c r="AM2045" s="91"/>
    </row>
    <row r="2046" spans="37:39" x14ac:dyDescent="0.2">
      <c r="AK2046" s="2"/>
      <c r="AL2046" s="90"/>
      <c r="AM2046" s="91"/>
    </row>
    <row r="2047" spans="37:39" x14ac:dyDescent="0.2">
      <c r="AK2047" s="2"/>
      <c r="AL2047" s="90"/>
      <c r="AM2047" s="91"/>
    </row>
    <row r="2048" spans="37:39" x14ac:dyDescent="0.2">
      <c r="AK2048" s="2"/>
      <c r="AL2048" s="90"/>
      <c r="AM2048" s="91"/>
    </row>
    <row r="2049" spans="37:39" x14ac:dyDescent="0.2">
      <c r="AK2049" s="2"/>
      <c r="AL2049" s="90"/>
      <c r="AM2049" s="91"/>
    </row>
    <row r="2050" spans="37:39" x14ac:dyDescent="0.2">
      <c r="AK2050" s="2"/>
      <c r="AL2050" s="90"/>
      <c r="AM2050" s="91"/>
    </row>
    <row r="2051" spans="37:39" x14ac:dyDescent="0.2">
      <c r="AK2051" s="2"/>
      <c r="AL2051" s="90"/>
      <c r="AM2051" s="91"/>
    </row>
    <row r="2052" spans="37:39" x14ac:dyDescent="0.2">
      <c r="AK2052" s="2"/>
      <c r="AL2052" s="90"/>
      <c r="AM2052" s="91"/>
    </row>
    <row r="2053" spans="37:39" x14ac:dyDescent="0.2">
      <c r="AK2053" s="2"/>
      <c r="AL2053" s="90"/>
      <c r="AM2053" s="91"/>
    </row>
    <row r="2054" spans="37:39" x14ac:dyDescent="0.2">
      <c r="AK2054" s="2"/>
      <c r="AL2054" s="90"/>
      <c r="AM2054" s="91"/>
    </row>
    <row r="2055" spans="37:39" x14ac:dyDescent="0.2">
      <c r="AK2055" s="2"/>
      <c r="AL2055" s="90"/>
      <c r="AM2055" s="91"/>
    </row>
    <row r="2056" spans="37:39" x14ac:dyDescent="0.2">
      <c r="AK2056" s="2"/>
      <c r="AL2056" s="90"/>
      <c r="AM2056" s="91"/>
    </row>
    <row r="2057" spans="37:39" x14ac:dyDescent="0.2">
      <c r="AK2057" s="2"/>
      <c r="AL2057" s="90"/>
      <c r="AM2057" s="91"/>
    </row>
    <row r="2058" spans="37:39" x14ac:dyDescent="0.2">
      <c r="AK2058" s="2"/>
      <c r="AL2058" s="90"/>
      <c r="AM2058" s="91"/>
    </row>
    <row r="2059" spans="37:39" x14ac:dyDescent="0.2">
      <c r="AK2059" s="2"/>
      <c r="AL2059" s="90"/>
      <c r="AM2059" s="91"/>
    </row>
    <row r="2060" spans="37:39" x14ac:dyDescent="0.2">
      <c r="AK2060" s="2"/>
      <c r="AL2060" s="90"/>
      <c r="AM2060" s="91"/>
    </row>
    <row r="2061" spans="37:39" x14ac:dyDescent="0.2">
      <c r="AK2061" s="2"/>
      <c r="AL2061" s="90"/>
      <c r="AM2061" s="91"/>
    </row>
    <row r="2062" spans="37:39" x14ac:dyDescent="0.2">
      <c r="AK2062" s="2"/>
      <c r="AL2062" s="90"/>
      <c r="AM2062" s="91"/>
    </row>
    <row r="2063" spans="37:39" x14ac:dyDescent="0.2">
      <c r="AK2063" s="2"/>
      <c r="AL2063" s="90"/>
      <c r="AM2063" s="91"/>
    </row>
    <row r="2064" spans="37:39" x14ac:dyDescent="0.2">
      <c r="AK2064" s="2"/>
      <c r="AL2064" s="90"/>
      <c r="AM2064" s="91"/>
    </row>
    <row r="2065" spans="37:39" x14ac:dyDescent="0.2">
      <c r="AK2065" s="2"/>
      <c r="AL2065" s="90"/>
      <c r="AM2065" s="91"/>
    </row>
    <row r="2066" spans="37:39" x14ac:dyDescent="0.2">
      <c r="AK2066" s="2"/>
      <c r="AL2066" s="90"/>
      <c r="AM2066" s="91"/>
    </row>
    <row r="2067" spans="37:39" x14ac:dyDescent="0.2">
      <c r="AK2067" s="2"/>
      <c r="AL2067" s="90"/>
      <c r="AM2067" s="91"/>
    </row>
    <row r="2068" spans="37:39" x14ac:dyDescent="0.2">
      <c r="AK2068" s="2"/>
      <c r="AL2068" s="90"/>
      <c r="AM2068" s="91"/>
    </row>
    <row r="2069" spans="37:39" x14ac:dyDescent="0.2">
      <c r="AK2069" s="2"/>
      <c r="AL2069" s="90"/>
      <c r="AM2069" s="91"/>
    </row>
    <row r="2070" spans="37:39" x14ac:dyDescent="0.2">
      <c r="AK2070" s="2"/>
      <c r="AL2070" s="90"/>
      <c r="AM2070" s="91"/>
    </row>
    <row r="2071" spans="37:39" x14ac:dyDescent="0.2">
      <c r="AK2071" s="2"/>
      <c r="AL2071" s="90"/>
      <c r="AM2071" s="91"/>
    </row>
    <row r="2072" spans="37:39" x14ac:dyDescent="0.2">
      <c r="AK2072" s="2"/>
      <c r="AL2072" s="90"/>
      <c r="AM2072" s="91"/>
    </row>
    <row r="2073" spans="37:39" x14ac:dyDescent="0.2">
      <c r="AK2073" s="2"/>
      <c r="AL2073" s="90"/>
      <c r="AM2073" s="91"/>
    </row>
    <row r="2074" spans="37:39" x14ac:dyDescent="0.2">
      <c r="AK2074" s="2"/>
      <c r="AL2074" s="90"/>
      <c r="AM2074" s="91"/>
    </row>
    <row r="2075" spans="37:39" x14ac:dyDescent="0.2">
      <c r="AK2075" s="2"/>
      <c r="AL2075" s="90"/>
      <c r="AM2075" s="91"/>
    </row>
    <row r="2076" spans="37:39" x14ac:dyDescent="0.2">
      <c r="AK2076" s="2"/>
      <c r="AL2076" s="90"/>
      <c r="AM2076" s="91"/>
    </row>
    <row r="2077" spans="37:39" x14ac:dyDescent="0.2">
      <c r="AK2077" s="2"/>
      <c r="AL2077" s="90"/>
      <c r="AM2077" s="91"/>
    </row>
    <row r="2078" spans="37:39" x14ac:dyDescent="0.2">
      <c r="AK2078" s="2"/>
      <c r="AL2078" s="90"/>
      <c r="AM2078" s="91"/>
    </row>
    <row r="2079" spans="37:39" x14ac:dyDescent="0.2">
      <c r="AK2079" s="2"/>
      <c r="AL2079" s="90"/>
      <c r="AM2079" s="91"/>
    </row>
    <row r="2080" spans="37:39" x14ac:dyDescent="0.2">
      <c r="AK2080" s="2"/>
      <c r="AL2080" s="90"/>
      <c r="AM2080" s="91"/>
    </row>
    <row r="2081" spans="37:39" x14ac:dyDescent="0.2">
      <c r="AK2081" s="2"/>
      <c r="AL2081" s="90"/>
      <c r="AM2081" s="91"/>
    </row>
    <row r="2082" spans="37:39" x14ac:dyDescent="0.2">
      <c r="AK2082" s="2"/>
      <c r="AL2082" s="90"/>
      <c r="AM2082" s="91"/>
    </row>
    <row r="2083" spans="37:39" x14ac:dyDescent="0.2">
      <c r="AK2083" s="2"/>
      <c r="AL2083" s="90"/>
      <c r="AM2083" s="91"/>
    </row>
    <row r="2084" spans="37:39" x14ac:dyDescent="0.2">
      <c r="AK2084" s="2"/>
      <c r="AL2084" s="90"/>
      <c r="AM2084" s="91"/>
    </row>
    <row r="2085" spans="37:39" x14ac:dyDescent="0.2">
      <c r="AK2085" s="2"/>
      <c r="AL2085" s="90"/>
      <c r="AM2085" s="91"/>
    </row>
    <row r="2086" spans="37:39" x14ac:dyDescent="0.2">
      <c r="AK2086" s="2"/>
      <c r="AL2086" s="90"/>
      <c r="AM2086" s="91"/>
    </row>
    <row r="2087" spans="37:39" x14ac:dyDescent="0.2">
      <c r="AK2087" s="2"/>
      <c r="AL2087" s="90"/>
      <c r="AM2087" s="91"/>
    </row>
    <row r="2088" spans="37:39" x14ac:dyDescent="0.2">
      <c r="AK2088" s="2"/>
      <c r="AL2088" s="90"/>
      <c r="AM2088" s="91"/>
    </row>
    <row r="2089" spans="37:39" x14ac:dyDescent="0.2">
      <c r="AK2089" s="2"/>
      <c r="AL2089" s="90"/>
      <c r="AM2089" s="91"/>
    </row>
    <row r="2090" spans="37:39" x14ac:dyDescent="0.2">
      <c r="AK2090" s="2"/>
      <c r="AL2090" s="90"/>
      <c r="AM2090" s="91"/>
    </row>
    <row r="2091" spans="37:39" x14ac:dyDescent="0.2">
      <c r="AK2091" s="2"/>
      <c r="AL2091" s="90"/>
      <c r="AM2091" s="91"/>
    </row>
    <row r="2092" spans="37:39" x14ac:dyDescent="0.2">
      <c r="AK2092" s="2"/>
      <c r="AL2092" s="90"/>
      <c r="AM2092" s="91"/>
    </row>
    <row r="2093" spans="37:39" x14ac:dyDescent="0.2">
      <c r="AK2093" s="2"/>
      <c r="AL2093" s="90"/>
      <c r="AM2093" s="91"/>
    </row>
    <row r="2094" spans="37:39" x14ac:dyDescent="0.2">
      <c r="AK2094" s="2"/>
      <c r="AL2094" s="90"/>
      <c r="AM2094" s="91"/>
    </row>
    <row r="2095" spans="37:39" x14ac:dyDescent="0.2">
      <c r="AK2095" s="2"/>
      <c r="AL2095" s="90"/>
      <c r="AM2095" s="91"/>
    </row>
    <row r="2096" spans="37:39" x14ac:dyDescent="0.2">
      <c r="AK2096" s="2"/>
      <c r="AL2096" s="90"/>
      <c r="AM2096" s="91"/>
    </row>
    <row r="2097" spans="37:39" x14ac:dyDescent="0.2">
      <c r="AK2097" s="2"/>
      <c r="AL2097" s="90"/>
      <c r="AM2097" s="91"/>
    </row>
    <row r="2098" spans="37:39" x14ac:dyDescent="0.2">
      <c r="AK2098" s="2"/>
      <c r="AL2098" s="90"/>
      <c r="AM2098" s="91"/>
    </row>
    <row r="2099" spans="37:39" x14ac:dyDescent="0.2">
      <c r="AK2099" s="2"/>
      <c r="AL2099" s="90"/>
      <c r="AM2099" s="91"/>
    </row>
    <row r="2100" spans="37:39" x14ac:dyDescent="0.2">
      <c r="AK2100" s="2"/>
      <c r="AL2100" s="90"/>
      <c r="AM2100" s="91"/>
    </row>
    <row r="2101" spans="37:39" x14ac:dyDescent="0.2">
      <c r="AK2101" s="2"/>
      <c r="AL2101" s="90"/>
      <c r="AM2101" s="91"/>
    </row>
    <row r="2102" spans="37:39" x14ac:dyDescent="0.2">
      <c r="AK2102" s="2"/>
      <c r="AL2102" s="90"/>
      <c r="AM2102" s="91"/>
    </row>
    <row r="2103" spans="37:39" x14ac:dyDescent="0.2">
      <c r="AK2103" s="2"/>
      <c r="AL2103" s="90"/>
      <c r="AM2103" s="91"/>
    </row>
    <row r="2104" spans="37:39" x14ac:dyDescent="0.2">
      <c r="AK2104" s="2"/>
      <c r="AL2104" s="90"/>
      <c r="AM2104" s="91"/>
    </row>
    <row r="2105" spans="37:39" x14ac:dyDescent="0.2">
      <c r="AK2105" s="2"/>
      <c r="AL2105" s="90"/>
      <c r="AM2105" s="91"/>
    </row>
    <row r="2106" spans="37:39" x14ac:dyDescent="0.2">
      <c r="AK2106" s="2"/>
      <c r="AL2106" s="90"/>
      <c r="AM2106" s="91"/>
    </row>
    <row r="2107" spans="37:39" x14ac:dyDescent="0.2">
      <c r="AK2107" s="2"/>
      <c r="AL2107" s="90"/>
      <c r="AM2107" s="91"/>
    </row>
    <row r="2108" spans="37:39" x14ac:dyDescent="0.2">
      <c r="AK2108" s="2"/>
      <c r="AL2108" s="90"/>
      <c r="AM2108" s="91"/>
    </row>
    <row r="2109" spans="37:39" x14ac:dyDescent="0.2">
      <c r="AK2109" s="2"/>
      <c r="AL2109" s="90"/>
      <c r="AM2109" s="91"/>
    </row>
    <row r="2110" spans="37:39" x14ac:dyDescent="0.2">
      <c r="AK2110" s="2"/>
      <c r="AL2110" s="90"/>
      <c r="AM2110" s="91"/>
    </row>
    <row r="2111" spans="37:39" x14ac:dyDescent="0.2">
      <c r="AK2111" s="2"/>
      <c r="AL2111" s="90"/>
      <c r="AM2111" s="91"/>
    </row>
    <row r="2112" spans="37:39" x14ac:dyDescent="0.2">
      <c r="AK2112" s="2"/>
      <c r="AL2112" s="90"/>
      <c r="AM2112" s="91"/>
    </row>
    <row r="2113" spans="36:39" ht="13.5" thickBot="1" x14ac:dyDescent="0.25">
      <c r="AK2113" s="2"/>
      <c r="AL2113" s="90"/>
      <c r="AM2113" s="91"/>
    </row>
    <row r="2114" spans="36:39" ht="13.5" thickBot="1" x14ac:dyDescent="0.25">
      <c r="AJ2114" s="87"/>
      <c r="AK2114" s="87"/>
      <c r="AL2114" s="89"/>
      <c r="AM2114" s="92"/>
    </row>
    <row r="2115" spans="36:39" x14ac:dyDescent="0.2">
      <c r="AK2115" s="2"/>
      <c r="AL2115" s="90"/>
      <c r="AM2115" s="91"/>
    </row>
    <row r="2116" spans="36:39" x14ac:dyDescent="0.2">
      <c r="AK2116" s="2"/>
      <c r="AL2116" s="90"/>
      <c r="AM2116" s="91"/>
    </row>
    <row r="2117" spans="36:39" x14ac:dyDescent="0.2">
      <c r="AK2117" s="2"/>
      <c r="AL2117" s="90"/>
      <c r="AM2117" s="91"/>
    </row>
    <row r="2118" spans="36:39" x14ac:dyDescent="0.2">
      <c r="AK2118" s="2"/>
      <c r="AL2118" s="90"/>
      <c r="AM2118" s="91"/>
    </row>
    <row r="2119" spans="36:39" x14ac:dyDescent="0.2">
      <c r="AK2119" s="2"/>
      <c r="AL2119" s="90"/>
      <c r="AM2119" s="91"/>
    </row>
    <row r="2120" spans="36:39" x14ac:dyDescent="0.2">
      <c r="AK2120" s="2"/>
      <c r="AL2120" s="90"/>
      <c r="AM2120" s="91"/>
    </row>
    <row r="2121" spans="36:39" x14ac:dyDescent="0.2">
      <c r="AK2121" s="2"/>
      <c r="AL2121" s="90"/>
      <c r="AM2121" s="91"/>
    </row>
    <row r="2122" spans="36:39" x14ac:dyDescent="0.2">
      <c r="AK2122" s="2"/>
      <c r="AL2122" s="90"/>
      <c r="AM2122" s="91"/>
    </row>
    <row r="2123" spans="36:39" x14ac:dyDescent="0.2">
      <c r="AK2123" s="2"/>
      <c r="AL2123" s="90"/>
      <c r="AM2123" s="91"/>
    </row>
    <row r="2124" spans="36:39" x14ac:dyDescent="0.2">
      <c r="AK2124" s="2"/>
      <c r="AL2124" s="90"/>
      <c r="AM2124" s="91"/>
    </row>
    <row r="2125" spans="36:39" x14ac:dyDescent="0.2">
      <c r="AK2125" s="2"/>
      <c r="AL2125" s="90"/>
      <c r="AM2125" s="91"/>
    </row>
    <row r="2126" spans="36:39" x14ac:dyDescent="0.2">
      <c r="AK2126" s="2"/>
      <c r="AL2126" s="90"/>
      <c r="AM2126" s="91"/>
    </row>
    <row r="2127" spans="36:39" x14ac:dyDescent="0.2">
      <c r="AK2127" s="2"/>
      <c r="AL2127" s="90"/>
      <c r="AM2127" s="91"/>
    </row>
    <row r="2128" spans="36:39" x14ac:dyDescent="0.2">
      <c r="AK2128" s="2"/>
      <c r="AL2128" s="90"/>
      <c r="AM2128" s="91"/>
    </row>
    <row r="2129" spans="37:39" x14ac:dyDescent="0.2">
      <c r="AK2129" s="2"/>
      <c r="AL2129" s="90"/>
      <c r="AM2129" s="91"/>
    </row>
    <row r="2130" spans="37:39" x14ac:dyDescent="0.2">
      <c r="AK2130" s="2"/>
      <c r="AL2130" s="90"/>
      <c r="AM2130" s="91"/>
    </row>
    <row r="2131" spans="37:39" x14ac:dyDescent="0.2">
      <c r="AK2131" s="2"/>
      <c r="AL2131" s="90"/>
      <c r="AM2131" s="91"/>
    </row>
    <row r="2132" spans="37:39" x14ac:dyDescent="0.2">
      <c r="AK2132" s="2"/>
      <c r="AL2132" s="90"/>
      <c r="AM2132" s="91"/>
    </row>
    <row r="2133" spans="37:39" x14ac:dyDescent="0.2">
      <c r="AK2133" s="2"/>
      <c r="AL2133" s="90"/>
      <c r="AM2133" s="91"/>
    </row>
    <row r="2134" spans="37:39" x14ac:dyDescent="0.2">
      <c r="AK2134" s="2"/>
      <c r="AL2134" s="90"/>
      <c r="AM2134" s="91"/>
    </row>
    <row r="2135" spans="37:39" x14ac:dyDescent="0.2">
      <c r="AK2135" s="2"/>
      <c r="AL2135" s="90"/>
      <c r="AM2135" s="91"/>
    </row>
    <row r="2136" spans="37:39" x14ac:dyDescent="0.2">
      <c r="AK2136" s="2"/>
      <c r="AL2136" s="90"/>
      <c r="AM2136" s="91"/>
    </row>
    <row r="2137" spans="37:39" x14ac:dyDescent="0.2">
      <c r="AK2137" s="2"/>
      <c r="AL2137" s="90"/>
      <c r="AM2137" s="91"/>
    </row>
    <row r="2138" spans="37:39" x14ac:dyDescent="0.2">
      <c r="AK2138" s="2"/>
      <c r="AL2138" s="90"/>
      <c r="AM2138" s="91"/>
    </row>
    <row r="2139" spans="37:39" x14ac:dyDescent="0.2">
      <c r="AK2139" s="2"/>
      <c r="AL2139" s="90"/>
      <c r="AM2139" s="91"/>
    </row>
    <row r="2140" spans="37:39" x14ac:dyDescent="0.2">
      <c r="AK2140" s="2"/>
      <c r="AL2140" s="90"/>
      <c r="AM2140" s="91"/>
    </row>
    <row r="2141" spans="37:39" x14ac:dyDescent="0.2">
      <c r="AK2141" s="2"/>
      <c r="AL2141" s="90"/>
      <c r="AM2141" s="91"/>
    </row>
    <row r="2142" spans="37:39" x14ac:dyDescent="0.2">
      <c r="AK2142" s="2"/>
      <c r="AL2142" s="90"/>
      <c r="AM2142" s="91"/>
    </row>
    <row r="2143" spans="37:39" x14ac:dyDescent="0.2">
      <c r="AK2143" s="2"/>
      <c r="AL2143" s="90"/>
      <c r="AM2143" s="91"/>
    </row>
    <row r="2144" spans="37:39" x14ac:dyDescent="0.2">
      <c r="AK2144" s="2"/>
      <c r="AL2144" s="90"/>
      <c r="AM2144" s="91"/>
    </row>
    <row r="2145" spans="37:39" x14ac:dyDescent="0.2">
      <c r="AK2145" s="2"/>
      <c r="AL2145" s="90"/>
      <c r="AM2145" s="91"/>
    </row>
    <row r="2146" spans="37:39" x14ac:dyDescent="0.2">
      <c r="AK2146" s="2"/>
      <c r="AL2146" s="90"/>
      <c r="AM2146" s="91"/>
    </row>
    <row r="2147" spans="37:39" x14ac:dyDescent="0.2">
      <c r="AK2147" s="2"/>
      <c r="AL2147" s="90"/>
      <c r="AM2147" s="91"/>
    </row>
    <row r="2148" spans="37:39" x14ac:dyDescent="0.2">
      <c r="AK2148" s="2"/>
      <c r="AL2148" s="90"/>
      <c r="AM2148" s="91"/>
    </row>
    <row r="2149" spans="37:39" x14ac:dyDescent="0.2">
      <c r="AK2149" s="2"/>
      <c r="AL2149" s="90"/>
      <c r="AM2149" s="91"/>
    </row>
    <row r="2150" spans="37:39" x14ac:dyDescent="0.2">
      <c r="AK2150" s="2"/>
      <c r="AL2150" s="90"/>
      <c r="AM2150" s="91"/>
    </row>
    <row r="2151" spans="37:39" x14ac:dyDescent="0.2">
      <c r="AK2151" s="2"/>
      <c r="AL2151" s="90"/>
      <c r="AM2151" s="91"/>
    </row>
    <row r="2152" spans="37:39" x14ac:dyDescent="0.2">
      <c r="AK2152" s="2"/>
      <c r="AL2152" s="90"/>
      <c r="AM2152" s="91"/>
    </row>
    <row r="2153" spans="37:39" x14ac:dyDescent="0.2">
      <c r="AK2153" s="2"/>
      <c r="AL2153" s="90"/>
      <c r="AM2153" s="91"/>
    </row>
    <row r="2154" spans="37:39" x14ac:dyDescent="0.2">
      <c r="AK2154" s="2"/>
      <c r="AL2154" s="90"/>
      <c r="AM2154" s="91"/>
    </row>
    <row r="2155" spans="37:39" x14ac:dyDescent="0.2">
      <c r="AK2155" s="2"/>
      <c r="AL2155" s="90"/>
      <c r="AM2155" s="91"/>
    </row>
    <row r="2156" spans="37:39" x14ac:dyDescent="0.2">
      <c r="AK2156" s="2"/>
      <c r="AL2156" s="90"/>
      <c r="AM2156" s="91"/>
    </row>
    <row r="2157" spans="37:39" x14ac:dyDescent="0.2">
      <c r="AK2157" s="2"/>
      <c r="AL2157" s="90"/>
      <c r="AM2157" s="91"/>
    </row>
    <row r="2158" spans="37:39" x14ac:dyDescent="0.2">
      <c r="AK2158" s="2"/>
      <c r="AL2158" s="90"/>
      <c r="AM2158" s="91"/>
    </row>
    <row r="2159" spans="37:39" x14ac:dyDescent="0.2">
      <c r="AK2159" s="2"/>
      <c r="AL2159" s="90"/>
      <c r="AM2159" s="91"/>
    </row>
    <row r="2160" spans="37:39" x14ac:dyDescent="0.2">
      <c r="AK2160" s="2"/>
      <c r="AL2160" s="90"/>
      <c r="AM2160" s="91"/>
    </row>
    <row r="2161" spans="37:39" x14ac:dyDescent="0.2">
      <c r="AK2161" s="2"/>
      <c r="AL2161" s="90"/>
      <c r="AM2161" s="91"/>
    </row>
    <row r="2162" spans="37:39" x14ac:dyDescent="0.2">
      <c r="AK2162" s="2"/>
      <c r="AL2162" s="90"/>
      <c r="AM2162" s="91"/>
    </row>
    <row r="2163" spans="37:39" x14ac:dyDescent="0.2">
      <c r="AK2163" s="2"/>
      <c r="AL2163" s="90"/>
      <c r="AM2163" s="91"/>
    </row>
    <row r="2164" spans="37:39" x14ac:dyDescent="0.2">
      <c r="AK2164" s="2"/>
      <c r="AL2164" s="90"/>
      <c r="AM2164" s="91"/>
    </row>
    <row r="2165" spans="37:39" x14ac:dyDescent="0.2">
      <c r="AK2165" s="2"/>
      <c r="AL2165" s="90"/>
      <c r="AM2165" s="91"/>
    </row>
    <row r="2166" spans="37:39" x14ac:dyDescent="0.2">
      <c r="AK2166" s="2"/>
      <c r="AL2166" s="90"/>
      <c r="AM2166" s="91"/>
    </row>
    <row r="2167" spans="37:39" x14ac:dyDescent="0.2">
      <c r="AK2167" s="2"/>
      <c r="AL2167" s="90"/>
      <c r="AM2167" s="91"/>
    </row>
    <row r="2168" spans="37:39" x14ac:dyDescent="0.2">
      <c r="AK2168" s="2"/>
      <c r="AL2168" s="90"/>
      <c r="AM2168" s="91"/>
    </row>
    <row r="2169" spans="37:39" x14ac:dyDescent="0.2">
      <c r="AK2169" s="2"/>
      <c r="AL2169" s="90"/>
      <c r="AM2169" s="91"/>
    </row>
    <row r="2170" spans="37:39" x14ac:dyDescent="0.2">
      <c r="AK2170" s="2"/>
      <c r="AL2170" s="90"/>
      <c r="AM2170" s="91"/>
    </row>
    <row r="2171" spans="37:39" x14ac:dyDescent="0.2">
      <c r="AK2171" s="2"/>
      <c r="AL2171" s="90"/>
      <c r="AM2171" s="91"/>
    </row>
    <row r="2172" spans="37:39" x14ac:dyDescent="0.2">
      <c r="AK2172" s="2"/>
      <c r="AL2172" s="90"/>
      <c r="AM2172" s="91"/>
    </row>
    <row r="2173" spans="37:39" x14ac:dyDescent="0.2">
      <c r="AK2173" s="2"/>
      <c r="AL2173" s="90"/>
      <c r="AM2173" s="91"/>
    </row>
    <row r="2174" spans="37:39" x14ac:dyDescent="0.2">
      <c r="AK2174" s="2"/>
      <c r="AL2174" s="90"/>
      <c r="AM2174" s="91"/>
    </row>
    <row r="2175" spans="37:39" x14ac:dyDescent="0.2">
      <c r="AK2175" s="2"/>
      <c r="AL2175" s="90"/>
      <c r="AM2175" s="91"/>
    </row>
    <row r="2176" spans="37:39" x14ac:dyDescent="0.2">
      <c r="AK2176" s="2"/>
      <c r="AL2176" s="90"/>
      <c r="AM2176" s="91"/>
    </row>
    <row r="2177" spans="37:39" x14ac:dyDescent="0.2">
      <c r="AK2177" s="2"/>
      <c r="AL2177" s="90"/>
      <c r="AM2177" s="91"/>
    </row>
    <row r="2178" spans="37:39" x14ac:dyDescent="0.2">
      <c r="AK2178" s="2"/>
      <c r="AL2178" s="90"/>
      <c r="AM2178" s="91"/>
    </row>
    <row r="2179" spans="37:39" x14ac:dyDescent="0.2">
      <c r="AK2179" s="2"/>
      <c r="AL2179" s="90"/>
      <c r="AM2179" s="91"/>
    </row>
    <row r="2180" spans="37:39" x14ac:dyDescent="0.2">
      <c r="AK2180" s="2"/>
      <c r="AL2180" s="90"/>
      <c r="AM2180" s="91"/>
    </row>
    <row r="2181" spans="37:39" x14ac:dyDescent="0.2">
      <c r="AK2181" s="2"/>
      <c r="AL2181" s="90"/>
      <c r="AM2181" s="91"/>
    </row>
    <row r="2182" spans="37:39" x14ac:dyDescent="0.2">
      <c r="AK2182" s="2"/>
      <c r="AL2182" s="90"/>
      <c r="AM2182" s="91"/>
    </row>
    <row r="2183" spans="37:39" x14ac:dyDescent="0.2">
      <c r="AK2183" s="2"/>
      <c r="AL2183" s="90"/>
      <c r="AM2183" s="91"/>
    </row>
    <row r="2184" spans="37:39" x14ac:dyDescent="0.2">
      <c r="AK2184" s="2"/>
      <c r="AL2184" s="90"/>
      <c r="AM2184" s="91"/>
    </row>
    <row r="2185" spans="37:39" x14ac:dyDescent="0.2">
      <c r="AK2185" s="2"/>
      <c r="AL2185" s="90"/>
      <c r="AM2185" s="91"/>
    </row>
    <row r="2186" spans="37:39" x14ac:dyDescent="0.2">
      <c r="AK2186" s="2"/>
      <c r="AL2186" s="90"/>
      <c r="AM2186" s="91"/>
    </row>
    <row r="2187" spans="37:39" x14ac:dyDescent="0.2">
      <c r="AK2187" s="2"/>
      <c r="AL2187" s="90"/>
      <c r="AM2187" s="91"/>
    </row>
    <row r="2188" spans="37:39" x14ac:dyDescent="0.2">
      <c r="AK2188" s="2"/>
      <c r="AL2188" s="90"/>
      <c r="AM2188" s="91"/>
    </row>
    <row r="2189" spans="37:39" x14ac:dyDescent="0.2">
      <c r="AK2189" s="2"/>
      <c r="AL2189" s="90"/>
      <c r="AM2189" s="91"/>
    </row>
    <row r="2190" spans="37:39" x14ac:dyDescent="0.2">
      <c r="AK2190" s="2"/>
      <c r="AL2190" s="90"/>
      <c r="AM2190" s="91"/>
    </row>
    <row r="2191" spans="37:39" x14ac:dyDescent="0.2">
      <c r="AK2191" s="2"/>
      <c r="AL2191" s="90"/>
      <c r="AM2191" s="91"/>
    </row>
    <row r="2192" spans="37:39" x14ac:dyDescent="0.2">
      <c r="AK2192" s="2"/>
      <c r="AL2192" s="90"/>
      <c r="AM2192" s="91"/>
    </row>
    <row r="2193" spans="36:39" x14ac:dyDescent="0.2">
      <c r="AK2193" s="2"/>
      <c r="AL2193" s="90"/>
      <c r="AM2193" s="91"/>
    </row>
    <row r="2194" spans="36:39" x14ac:dyDescent="0.2">
      <c r="AK2194" s="2"/>
      <c r="AL2194" s="90"/>
      <c r="AM2194" s="91"/>
    </row>
    <row r="2195" spans="36:39" x14ac:dyDescent="0.2">
      <c r="AK2195" s="2"/>
      <c r="AL2195" s="90"/>
      <c r="AM2195" s="91"/>
    </row>
    <row r="2196" spans="36:39" x14ac:dyDescent="0.2">
      <c r="AK2196" s="2"/>
      <c r="AL2196" s="90"/>
      <c r="AM2196" s="91"/>
    </row>
    <row r="2197" spans="36:39" ht="13.5" thickBot="1" x14ac:dyDescent="0.25">
      <c r="AK2197" s="2"/>
      <c r="AL2197" s="90"/>
      <c r="AM2197" s="91"/>
    </row>
    <row r="2198" spans="36:39" ht="13.5" thickBot="1" x14ac:dyDescent="0.25">
      <c r="AJ2198" s="87"/>
      <c r="AK2198" s="87"/>
      <c r="AL2198" s="89"/>
      <c r="AM2198" s="92"/>
    </row>
    <row r="2199" spans="36:39" x14ac:dyDescent="0.2">
      <c r="AK2199" s="2"/>
      <c r="AL2199" s="90"/>
      <c r="AM2199" s="91"/>
    </row>
    <row r="2200" spans="36:39" x14ac:dyDescent="0.2">
      <c r="AK2200" s="2"/>
      <c r="AL2200" s="90"/>
      <c r="AM2200" s="91"/>
    </row>
    <row r="2201" spans="36:39" x14ac:dyDescent="0.2">
      <c r="AK2201" s="2"/>
      <c r="AL2201" s="90"/>
      <c r="AM2201" s="91"/>
    </row>
    <row r="2202" spans="36:39" x14ac:dyDescent="0.2">
      <c r="AK2202" s="2"/>
      <c r="AL2202" s="90"/>
      <c r="AM2202" s="91"/>
    </row>
    <row r="2203" spans="36:39" x14ac:dyDescent="0.2">
      <c r="AK2203" s="2"/>
      <c r="AL2203" s="90"/>
      <c r="AM2203" s="91"/>
    </row>
    <row r="2204" spans="36:39" x14ac:dyDescent="0.2">
      <c r="AK2204" s="2"/>
      <c r="AL2204" s="90"/>
      <c r="AM2204" s="91"/>
    </row>
    <row r="2205" spans="36:39" x14ac:dyDescent="0.2">
      <c r="AK2205" s="2"/>
      <c r="AL2205" s="90"/>
      <c r="AM2205" s="91"/>
    </row>
    <row r="2206" spans="36:39" x14ac:dyDescent="0.2">
      <c r="AK2206" s="2"/>
      <c r="AL2206" s="90"/>
      <c r="AM2206" s="91"/>
    </row>
    <row r="2207" spans="36:39" x14ac:dyDescent="0.2">
      <c r="AK2207" s="2"/>
      <c r="AL2207" s="90"/>
      <c r="AM2207" s="91"/>
    </row>
    <row r="2208" spans="36:39" x14ac:dyDescent="0.2">
      <c r="AK2208" s="2"/>
      <c r="AL2208" s="90"/>
      <c r="AM2208" s="91"/>
    </row>
    <row r="2209" spans="37:39" x14ac:dyDescent="0.2">
      <c r="AK2209" s="2"/>
      <c r="AL2209" s="90"/>
      <c r="AM2209" s="91"/>
    </row>
    <row r="2210" spans="37:39" x14ac:dyDescent="0.2">
      <c r="AK2210" s="2"/>
      <c r="AL2210" s="90"/>
      <c r="AM2210" s="91"/>
    </row>
    <row r="2211" spans="37:39" x14ac:dyDescent="0.2">
      <c r="AK2211" s="2"/>
      <c r="AL2211" s="90"/>
      <c r="AM2211" s="91"/>
    </row>
    <row r="2212" spans="37:39" x14ac:dyDescent="0.2">
      <c r="AK2212" s="2"/>
      <c r="AL2212" s="90"/>
      <c r="AM2212" s="91"/>
    </row>
    <row r="2213" spans="37:39" x14ac:dyDescent="0.2">
      <c r="AK2213" s="2"/>
      <c r="AL2213" s="90"/>
      <c r="AM2213" s="91"/>
    </row>
    <row r="2214" spans="37:39" x14ac:dyDescent="0.2">
      <c r="AK2214" s="2"/>
      <c r="AL2214" s="90"/>
      <c r="AM2214" s="91"/>
    </row>
    <row r="2215" spans="37:39" x14ac:dyDescent="0.2">
      <c r="AK2215" s="2"/>
      <c r="AL2215" s="90"/>
      <c r="AM2215" s="91"/>
    </row>
    <row r="2216" spans="37:39" x14ac:dyDescent="0.2">
      <c r="AK2216" s="2"/>
      <c r="AL2216" s="90"/>
      <c r="AM2216" s="91"/>
    </row>
    <row r="2217" spans="37:39" x14ac:dyDescent="0.2">
      <c r="AK2217" s="2"/>
      <c r="AL2217" s="90"/>
      <c r="AM2217" s="91"/>
    </row>
    <row r="2218" spans="37:39" x14ac:dyDescent="0.2">
      <c r="AK2218" s="2"/>
      <c r="AL2218" s="90"/>
      <c r="AM2218" s="91"/>
    </row>
    <row r="2219" spans="37:39" x14ac:dyDescent="0.2">
      <c r="AK2219" s="2"/>
      <c r="AL2219" s="90"/>
      <c r="AM2219" s="91"/>
    </row>
    <row r="2220" spans="37:39" x14ac:dyDescent="0.2">
      <c r="AK2220" s="2"/>
      <c r="AL2220" s="90"/>
      <c r="AM2220" s="91"/>
    </row>
    <row r="2221" spans="37:39" x14ac:dyDescent="0.2">
      <c r="AK2221" s="2"/>
      <c r="AL2221" s="90"/>
      <c r="AM2221" s="91"/>
    </row>
    <row r="2222" spans="37:39" x14ac:dyDescent="0.2">
      <c r="AK2222" s="2"/>
      <c r="AL2222" s="90"/>
      <c r="AM2222" s="91"/>
    </row>
    <row r="2223" spans="37:39" x14ac:dyDescent="0.2">
      <c r="AK2223" s="2"/>
      <c r="AL2223" s="90"/>
      <c r="AM2223" s="91"/>
    </row>
    <row r="2224" spans="37:39" x14ac:dyDescent="0.2">
      <c r="AK2224" s="2"/>
      <c r="AL2224" s="90"/>
      <c r="AM2224" s="91"/>
    </row>
    <row r="2225" spans="37:39" x14ac:dyDescent="0.2">
      <c r="AK2225" s="2"/>
      <c r="AL2225" s="90"/>
      <c r="AM2225" s="91"/>
    </row>
    <row r="2226" spans="37:39" x14ac:dyDescent="0.2">
      <c r="AK2226" s="2"/>
      <c r="AL2226" s="90"/>
      <c r="AM2226" s="91"/>
    </row>
    <row r="2227" spans="37:39" x14ac:dyDescent="0.2">
      <c r="AK2227" s="2"/>
      <c r="AL2227" s="90"/>
      <c r="AM2227" s="91"/>
    </row>
    <row r="2228" spans="37:39" x14ac:dyDescent="0.2">
      <c r="AK2228" s="2"/>
      <c r="AL2228" s="90"/>
      <c r="AM2228" s="91"/>
    </row>
    <row r="2229" spans="37:39" x14ac:dyDescent="0.2">
      <c r="AK2229" s="2"/>
      <c r="AL2229" s="90"/>
      <c r="AM2229" s="91"/>
    </row>
    <row r="2230" spans="37:39" x14ac:dyDescent="0.2">
      <c r="AK2230" s="2"/>
      <c r="AL2230" s="90"/>
      <c r="AM2230" s="91"/>
    </row>
    <row r="2231" spans="37:39" x14ac:dyDescent="0.2">
      <c r="AK2231" s="2"/>
      <c r="AL2231" s="90"/>
      <c r="AM2231" s="91"/>
    </row>
    <row r="2232" spans="37:39" x14ac:dyDescent="0.2">
      <c r="AK2232" s="2"/>
      <c r="AL2232" s="90"/>
      <c r="AM2232" s="91"/>
    </row>
    <row r="2233" spans="37:39" x14ac:dyDescent="0.2">
      <c r="AK2233" s="2"/>
      <c r="AL2233" s="90"/>
      <c r="AM2233" s="91"/>
    </row>
    <row r="2234" spans="37:39" x14ac:dyDescent="0.2">
      <c r="AK2234" s="2"/>
      <c r="AL2234" s="90"/>
      <c r="AM2234" s="91"/>
    </row>
    <row r="2235" spans="37:39" x14ac:dyDescent="0.2">
      <c r="AK2235" s="2"/>
      <c r="AL2235" s="90"/>
      <c r="AM2235" s="91"/>
    </row>
    <row r="2236" spans="37:39" x14ac:dyDescent="0.2">
      <c r="AK2236" s="2"/>
      <c r="AL2236" s="90"/>
      <c r="AM2236" s="91"/>
    </row>
    <row r="2237" spans="37:39" x14ac:dyDescent="0.2">
      <c r="AK2237" s="2"/>
      <c r="AL2237" s="90"/>
      <c r="AM2237" s="91"/>
    </row>
    <row r="2238" spans="37:39" x14ac:dyDescent="0.2">
      <c r="AK2238" s="2"/>
      <c r="AL2238" s="90"/>
      <c r="AM2238" s="91"/>
    </row>
    <row r="2239" spans="37:39" x14ac:dyDescent="0.2">
      <c r="AK2239" s="2"/>
      <c r="AL2239" s="90"/>
      <c r="AM2239" s="91"/>
    </row>
    <row r="2240" spans="37:39" x14ac:dyDescent="0.2">
      <c r="AK2240" s="2"/>
      <c r="AL2240" s="90"/>
      <c r="AM2240" s="91"/>
    </row>
    <row r="2241" spans="37:39" x14ac:dyDescent="0.2">
      <c r="AK2241" s="2"/>
      <c r="AL2241" s="90"/>
      <c r="AM2241" s="91"/>
    </row>
    <row r="2242" spans="37:39" x14ac:dyDescent="0.2">
      <c r="AK2242" s="2"/>
      <c r="AL2242" s="90"/>
      <c r="AM2242" s="91"/>
    </row>
    <row r="2243" spans="37:39" x14ac:dyDescent="0.2">
      <c r="AK2243" s="2"/>
      <c r="AL2243" s="90"/>
      <c r="AM2243" s="91"/>
    </row>
    <row r="2244" spans="37:39" x14ac:dyDescent="0.2">
      <c r="AK2244" s="2"/>
      <c r="AL2244" s="90"/>
      <c r="AM2244" s="91"/>
    </row>
    <row r="2245" spans="37:39" x14ac:dyDescent="0.2">
      <c r="AK2245" s="2"/>
      <c r="AL2245" s="90"/>
      <c r="AM2245" s="91"/>
    </row>
    <row r="2246" spans="37:39" x14ac:dyDescent="0.2">
      <c r="AK2246" s="2"/>
      <c r="AL2246" s="90"/>
      <c r="AM2246" s="91"/>
    </row>
    <row r="2247" spans="37:39" x14ac:dyDescent="0.2">
      <c r="AK2247" s="2"/>
      <c r="AL2247" s="90"/>
      <c r="AM2247" s="91"/>
    </row>
    <row r="2248" spans="37:39" x14ac:dyDescent="0.2">
      <c r="AK2248" s="2"/>
      <c r="AL2248" s="90"/>
      <c r="AM2248" s="91"/>
    </row>
    <row r="2249" spans="37:39" x14ac:dyDescent="0.2">
      <c r="AK2249" s="2"/>
      <c r="AL2249" s="90"/>
      <c r="AM2249" s="91"/>
    </row>
    <row r="2250" spans="37:39" x14ac:dyDescent="0.2">
      <c r="AK2250" s="2"/>
      <c r="AL2250" s="90"/>
      <c r="AM2250" s="91"/>
    </row>
    <row r="2251" spans="37:39" x14ac:dyDescent="0.2">
      <c r="AK2251" s="2"/>
      <c r="AL2251" s="90"/>
      <c r="AM2251" s="91"/>
    </row>
    <row r="2252" spans="37:39" x14ac:dyDescent="0.2">
      <c r="AK2252" s="2"/>
      <c r="AL2252" s="90"/>
      <c r="AM2252" s="91"/>
    </row>
    <row r="2253" spans="37:39" x14ac:dyDescent="0.2">
      <c r="AK2253" s="2"/>
      <c r="AL2253" s="90"/>
      <c r="AM2253" s="91"/>
    </row>
    <row r="2254" spans="37:39" x14ac:dyDescent="0.2">
      <c r="AK2254" s="2"/>
      <c r="AL2254" s="90"/>
      <c r="AM2254" s="91"/>
    </row>
    <row r="2255" spans="37:39" x14ac:dyDescent="0.2">
      <c r="AK2255" s="2"/>
      <c r="AL2255" s="90"/>
      <c r="AM2255" s="91"/>
    </row>
    <row r="2256" spans="37:39" x14ac:dyDescent="0.2">
      <c r="AK2256" s="2"/>
      <c r="AL2256" s="90"/>
      <c r="AM2256" s="91"/>
    </row>
    <row r="2257" spans="37:39" x14ac:dyDescent="0.2">
      <c r="AK2257" s="2"/>
      <c r="AL2257" s="90"/>
      <c r="AM2257" s="91"/>
    </row>
    <row r="2258" spans="37:39" x14ac:dyDescent="0.2">
      <c r="AK2258" s="2"/>
      <c r="AL2258" s="90"/>
      <c r="AM2258" s="91"/>
    </row>
    <row r="2259" spans="37:39" x14ac:dyDescent="0.2">
      <c r="AK2259" s="2"/>
      <c r="AL2259" s="90"/>
      <c r="AM2259" s="91"/>
    </row>
    <row r="2260" spans="37:39" x14ac:dyDescent="0.2">
      <c r="AK2260" s="2"/>
      <c r="AL2260" s="90"/>
      <c r="AM2260" s="91"/>
    </row>
    <row r="2261" spans="37:39" x14ac:dyDescent="0.2">
      <c r="AK2261" s="2"/>
      <c r="AL2261" s="90"/>
      <c r="AM2261" s="91"/>
    </row>
    <row r="2262" spans="37:39" x14ac:dyDescent="0.2">
      <c r="AK2262" s="2"/>
      <c r="AL2262" s="90"/>
      <c r="AM2262" s="91"/>
    </row>
    <row r="2263" spans="37:39" x14ac:dyDescent="0.2">
      <c r="AK2263" s="2"/>
      <c r="AL2263" s="90"/>
      <c r="AM2263" s="91"/>
    </row>
    <row r="2264" spans="37:39" x14ac:dyDescent="0.2">
      <c r="AK2264" s="2"/>
      <c r="AL2264" s="90"/>
      <c r="AM2264" s="91"/>
    </row>
    <row r="2265" spans="37:39" x14ac:dyDescent="0.2">
      <c r="AK2265" s="2"/>
      <c r="AL2265" s="90"/>
      <c r="AM2265" s="91"/>
    </row>
    <row r="2266" spans="37:39" x14ac:dyDescent="0.2">
      <c r="AK2266" s="2"/>
      <c r="AL2266" s="90"/>
      <c r="AM2266" s="91"/>
    </row>
    <row r="2267" spans="37:39" x14ac:dyDescent="0.2">
      <c r="AK2267" s="2"/>
      <c r="AL2267" s="90"/>
      <c r="AM2267" s="91"/>
    </row>
    <row r="2268" spans="37:39" x14ac:dyDescent="0.2">
      <c r="AK2268" s="2"/>
      <c r="AL2268" s="90"/>
      <c r="AM2268" s="91"/>
    </row>
    <row r="2269" spans="37:39" x14ac:dyDescent="0.2">
      <c r="AK2269" s="2"/>
      <c r="AL2269" s="90"/>
      <c r="AM2269" s="91"/>
    </row>
    <row r="2270" spans="37:39" x14ac:dyDescent="0.2">
      <c r="AK2270" s="2"/>
      <c r="AL2270" s="90"/>
      <c r="AM2270" s="91"/>
    </row>
    <row r="2271" spans="37:39" x14ac:dyDescent="0.2">
      <c r="AK2271" s="2"/>
      <c r="AL2271" s="90"/>
      <c r="AM2271" s="91"/>
    </row>
    <row r="2272" spans="37:39" x14ac:dyDescent="0.2">
      <c r="AK2272" s="2"/>
      <c r="AL2272" s="90"/>
      <c r="AM2272" s="91"/>
    </row>
    <row r="2273" spans="36:39" x14ac:dyDescent="0.2">
      <c r="AK2273" s="2"/>
      <c r="AL2273" s="90"/>
      <c r="AM2273" s="91"/>
    </row>
    <row r="2274" spans="36:39" x14ac:dyDescent="0.2">
      <c r="AK2274" s="2"/>
      <c r="AL2274" s="90"/>
      <c r="AM2274" s="91"/>
    </row>
    <row r="2275" spans="36:39" x14ac:dyDescent="0.2">
      <c r="AK2275" s="2"/>
      <c r="AL2275" s="90"/>
      <c r="AM2275" s="91"/>
    </row>
    <row r="2276" spans="36:39" x14ac:dyDescent="0.2">
      <c r="AK2276" s="2"/>
      <c r="AL2276" s="90"/>
      <c r="AM2276" s="91"/>
    </row>
    <row r="2277" spans="36:39" x14ac:dyDescent="0.2">
      <c r="AK2277" s="2"/>
      <c r="AL2277" s="90"/>
      <c r="AM2277" s="91"/>
    </row>
    <row r="2278" spans="36:39" x14ac:dyDescent="0.2">
      <c r="AK2278" s="2"/>
      <c r="AL2278" s="90"/>
      <c r="AM2278" s="91"/>
    </row>
    <row r="2279" spans="36:39" x14ac:dyDescent="0.2">
      <c r="AK2279" s="2"/>
      <c r="AL2279" s="90"/>
      <c r="AM2279" s="91"/>
    </row>
    <row r="2280" spans="36:39" x14ac:dyDescent="0.2">
      <c r="AK2280" s="2"/>
      <c r="AL2280" s="90"/>
      <c r="AM2280" s="91"/>
    </row>
    <row r="2281" spans="36:39" ht="13.5" thickBot="1" x14ac:dyDescent="0.25">
      <c r="AK2281" s="2"/>
      <c r="AL2281" s="90"/>
      <c r="AM2281" s="91"/>
    </row>
    <row r="2282" spans="36:39" ht="13.5" thickBot="1" x14ac:dyDescent="0.25">
      <c r="AJ2282" s="87"/>
      <c r="AK2282" s="87"/>
      <c r="AL2282" s="89"/>
      <c r="AM2282" s="92"/>
    </row>
    <row r="2283" spans="36:39" x14ac:dyDescent="0.2">
      <c r="AK2283" s="2"/>
      <c r="AL2283" s="90"/>
      <c r="AM2283" s="91"/>
    </row>
    <row r="2284" spans="36:39" x14ac:dyDescent="0.2">
      <c r="AK2284" s="2"/>
      <c r="AL2284" s="90"/>
      <c r="AM2284" s="91"/>
    </row>
    <row r="2285" spans="36:39" x14ac:dyDescent="0.2">
      <c r="AK2285" s="2"/>
      <c r="AL2285" s="90"/>
      <c r="AM2285" s="91"/>
    </row>
    <row r="2286" spans="36:39" x14ac:dyDescent="0.2">
      <c r="AK2286" s="2"/>
      <c r="AL2286" s="90"/>
      <c r="AM2286" s="91"/>
    </row>
    <row r="2287" spans="36:39" x14ac:dyDescent="0.2">
      <c r="AK2287" s="2"/>
      <c r="AL2287" s="90"/>
      <c r="AM2287" s="91"/>
    </row>
    <row r="2288" spans="36:39" x14ac:dyDescent="0.2">
      <c r="AK2288" s="2"/>
      <c r="AL2288" s="90"/>
      <c r="AM2288" s="91"/>
    </row>
    <row r="2289" spans="37:39" x14ac:dyDescent="0.2">
      <c r="AK2289" s="2"/>
      <c r="AL2289" s="90"/>
      <c r="AM2289" s="91"/>
    </row>
    <row r="2290" spans="37:39" x14ac:dyDescent="0.2">
      <c r="AK2290" s="2"/>
      <c r="AL2290" s="90"/>
      <c r="AM2290" s="91"/>
    </row>
    <row r="2291" spans="37:39" x14ac:dyDescent="0.2">
      <c r="AK2291" s="2"/>
      <c r="AL2291" s="90"/>
      <c r="AM2291" s="91"/>
    </row>
    <row r="2292" spans="37:39" x14ac:dyDescent="0.2">
      <c r="AK2292" s="2"/>
      <c r="AL2292" s="90"/>
      <c r="AM2292" s="91"/>
    </row>
    <row r="2293" spans="37:39" x14ac:dyDescent="0.2">
      <c r="AK2293" s="2"/>
      <c r="AL2293" s="90"/>
      <c r="AM2293" s="91"/>
    </row>
    <row r="2294" spans="37:39" x14ac:dyDescent="0.2">
      <c r="AK2294" s="2"/>
      <c r="AL2294" s="90"/>
      <c r="AM2294" s="91"/>
    </row>
    <row r="2295" spans="37:39" x14ac:dyDescent="0.2">
      <c r="AK2295" s="2"/>
      <c r="AL2295" s="90"/>
      <c r="AM2295" s="91"/>
    </row>
    <row r="2296" spans="37:39" x14ac:dyDescent="0.2">
      <c r="AK2296" s="2"/>
      <c r="AL2296" s="90"/>
      <c r="AM2296" s="91"/>
    </row>
    <row r="2297" spans="37:39" x14ac:dyDescent="0.2">
      <c r="AK2297" s="2"/>
      <c r="AL2297" s="90"/>
      <c r="AM2297" s="91"/>
    </row>
    <row r="2298" spans="37:39" x14ac:dyDescent="0.2">
      <c r="AK2298" s="2"/>
      <c r="AL2298" s="90"/>
      <c r="AM2298" s="91"/>
    </row>
    <row r="2299" spans="37:39" x14ac:dyDescent="0.2">
      <c r="AK2299" s="2"/>
      <c r="AL2299" s="90"/>
      <c r="AM2299" s="91"/>
    </row>
    <row r="2300" spans="37:39" x14ac:dyDescent="0.2">
      <c r="AK2300" s="2"/>
      <c r="AL2300" s="90"/>
      <c r="AM2300" s="91"/>
    </row>
    <row r="2301" spans="37:39" x14ac:dyDescent="0.2">
      <c r="AK2301" s="2"/>
      <c r="AL2301" s="90"/>
      <c r="AM2301" s="91"/>
    </row>
    <row r="2302" spans="37:39" x14ac:dyDescent="0.2">
      <c r="AK2302" s="2"/>
      <c r="AL2302" s="90"/>
      <c r="AM2302" s="91"/>
    </row>
    <row r="2303" spans="37:39" x14ac:dyDescent="0.2">
      <c r="AK2303" s="2"/>
      <c r="AL2303" s="90"/>
      <c r="AM2303" s="91"/>
    </row>
    <row r="2304" spans="37:39" x14ac:dyDescent="0.2">
      <c r="AK2304" s="2"/>
      <c r="AL2304" s="90"/>
      <c r="AM2304" s="91"/>
    </row>
    <row r="2305" spans="37:39" x14ac:dyDescent="0.2">
      <c r="AK2305" s="2"/>
      <c r="AL2305" s="90"/>
      <c r="AM2305" s="91"/>
    </row>
    <row r="2306" spans="37:39" x14ac:dyDescent="0.2">
      <c r="AK2306" s="2"/>
      <c r="AL2306" s="90"/>
      <c r="AM2306" s="91"/>
    </row>
    <row r="2307" spans="37:39" x14ac:dyDescent="0.2">
      <c r="AK2307" s="2"/>
      <c r="AL2307" s="90"/>
      <c r="AM2307" s="91"/>
    </row>
    <row r="2308" spans="37:39" x14ac:dyDescent="0.2">
      <c r="AK2308" s="2"/>
      <c r="AL2308" s="90"/>
      <c r="AM2308" s="91"/>
    </row>
    <row r="2309" spans="37:39" x14ac:dyDescent="0.2">
      <c r="AK2309" s="2"/>
      <c r="AL2309" s="90"/>
      <c r="AM2309" s="91"/>
    </row>
    <row r="2310" spans="37:39" x14ac:dyDescent="0.2">
      <c r="AK2310" s="2"/>
      <c r="AL2310" s="90"/>
      <c r="AM2310" s="91"/>
    </row>
    <row r="2311" spans="37:39" x14ac:dyDescent="0.2">
      <c r="AK2311" s="2"/>
      <c r="AL2311" s="90"/>
      <c r="AM2311" s="91"/>
    </row>
    <row r="2312" spans="37:39" x14ac:dyDescent="0.2">
      <c r="AK2312" s="2"/>
      <c r="AL2312" s="90"/>
      <c r="AM2312" s="91"/>
    </row>
    <row r="2313" spans="37:39" x14ac:dyDescent="0.2">
      <c r="AK2313" s="2"/>
      <c r="AL2313" s="90"/>
      <c r="AM2313" s="91"/>
    </row>
    <row r="2314" spans="37:39" x14ac:dyDescent="0.2">
      <c r="AK2314" s="2"/>
      <c r="AL2314" s="90"/>
      <c r="AM2314" s="91"/>
    </row>
    <row r="2315" spans="37:39" x14ac:dyDescent="0.2">
      <c r="AK2315" s="2"/>
      <c r="AL2315" s="90"/>
      <c r="AM2315" s="91"/>
    </row>
    <row r="2316" spans="37:39" x14ac:dyDescent="0.2">
      <c r="AK2316" s="2"/>
      <c r="AL2316" s="90"/>
      <c r="AM2316" s="91"/>
    </row>
    <row r="2317" spans="37:39" x14ac:dyDescent="0.2">
      <c r="AK2317" s="2"/>
      <c r="AL2317" s="90"/>
      <c r="AM2317" s="91"/>
    </row>
    <row r="2318" spans="37:39" x14ac:dyDescent="0.2">
      <c r="AK2318" s="2"/>
      <c r="AL2318" s="90"/>
      <c r="AM2318" s="91"/>
    </row>
    <row r="2319" spans="37:39" x14ac:dyDescent="0.2">
      <c r="AK2319" s="2"/>
      <c r="AL2319" s="90"/>
      <c r="AM2319" s="91"/>
    </row>
    <row r="2320" spans="37:39" x14ac:dyDescent="0.2">
      <c r="AK2320" s="2"/>
      <c r="AL2320" s="90"/>
      <c r="AM2320" s="91"/>
    </row>
    <row r="2321" spans="37:39" x14ac:dyDescent="0.2">
      <c r="AK2321" s="2"/>
      <c r="AL2321" s="90"/>
      <c r="AM2321" s="91"/>
    </row>
    <row r="2322" spans="37:39" x14ac:dyDescent="0.2">
      <c r="AK2322" s="2"/>
      <c r="AL2322" s="90"/>
      <c r="AM2322" s="91"/>
    </row>
    <row r="2323" spans="37:39" x14ac:dyDescent="0.2">
      <c r="AK2323" s="2"/>
      <c r="AL2323" s="90"/>
      <c r="AM2323" s="91"/>
    </row>
    <row r="2324" spans="37:39" x14ac:dyDescent="0.2">
      <c r="AK2324" s="2"/>
      <c r="AL2324" s="90"/>
      <c r="AM2324" s="91"/>
    </row>
    <row r="2325" spans="37:39" x14ac:dyDescent="0.2">
      <c r="AK2325" s="2"/>
      <c r="AL2325" s="90"/>
      <c r="AM2325" s="91"/>
    </row>
    <row r="2326" spans="37:39" x14ac:dyDescent="0.2">
      <c r="AK2326" s="2"/>
      <c r="AL2326" s="90"/>
      <c r="AM2326" s="91"/>
    </row>
    <row r="2327" spans="37:39" x14ac:dyDescent="0.2">
      <c r="AK2327" s="2"/>
      <c r="AL2327" s="90"/>
      <c r="AM2327" s="91"/>
    </row>
    <row r="2328" spans="37:39" x14ac:dyDescent="0.2">
      <c r="AK2328" s="2"/>
      <c r="AL2328" s="90"/>
      <c r="AM2328" s="91"/>
    </row>
    <row r="2329" spans="37:39" x14ac:dyDescent="0.2">
      <c r="AK2329" s="2"/>
      <c r="AL2329" s="90"/>
      <c r="AM2329" s="91"/>
    </row>
    <row r="2330" spans="37:39" x14ac:dyDescent="0.2">
      <c r="AK2330" s="2"/>
      <c r="AL2330" s="90"/>
      <c r="AM2330" s="91"/>
    </row>
    <row r="2331" spans="37:39" x14ac:dyDescent="0.2">
      <c r="AK2331" s="2"/>
      <c r="AL2331" s="90"/>
      <c r="AM2331" s="91"/>
    </row>
    <row r="2332" spans="37:39" x14ac:dyDescent="0.2">
      <c r="AK2332" s="2"/>
      <c r="AL2332" s="90"/>
      <c r="AM2332" s="91"/>
    </row>
    <row r="2333" spans="37:39" x14ac:dyDescent="0.2">
      <c r="AK2333" s="2"/>
      <c r="AL2333" s="90"/>
      <c r="AM2333" s="91"/>
    </row>
    <row r="2334" spans="37:39" x14ac:dyDescent="0.2">
      <c r="AK2334" s="2"/>
      <c r="AL2334" s="90"/>
      <c r="AM2334" s="91"/>
    </row>
    <row r="2335" spans="37:39" x14ac:dyDescent="0.2">
      <c r="AK2335" s="2"/>
      <c r="AL2335" s="90"/>
      <c r="AM2335" s="91"/>
    </row>
    <row r="2336" spans="37:39" x14ac:dyDescent="0.2">
      <c r="AK2336" s="2"/>
      <c r="AL2336" s="90"/>
      <c r="AM2336" s="91"/>
    </row>
    <row r="2337" spans="37:39" x14ac:dyDescent="0.2">
      <c r="AK2337" s="2"/>
      <c r="AL2337" s="90"/>
      <c r="AM2337" s="91"/>
    </row>
    <row r="2338" spans="37:39" x14ac:dyDescent="0.2">
      <c r="AK2338" s="2"/>
      <c r="AL2338" s="90"/>
      <c r="AM2338" s="91"/>
    </row>
    <row r="2339" spans="37:39" x14ac:dyDescent="0.2">
      <c r="AK2339" s="2"/>
      <c r="AL2339" s="90"/>
      <c r="AM2339" s="91"/>
    </row>
    <row r="2340" spans="37:39" x14ac:dyDescent="0.2">
      <c r="AK2340" s="2"/>
      <c r="AL2340" s="90"/>
      <c r="AM2340" s="91"/>
    </row>
    <row r="2341" spans="37:39" x14ac:dyDescent="0.2">
      <c r="AK2341" s="2"/>
      <c r="AL2341" s="90"/>
      <c r="AM2341" s="91"/>
    </row>
    <row r="2342" spans="37:39" x14ac:dyDescent="0.2">
      <c r="AK2342" s="2"/>
      <c r="AL2342" s="90"/>
      <c r="AM2342" s="91"/>
    </row>
    <row r="2343" spans="37:39" x14ac:dyDescent="0.2">
      <c r="AK2343" s="2"/>
      <c r="AL2343" s="90"/>
      <c r="AM2343" s="91"/>
    </row>
    <row r="2344" spans="37:39" x14ac:dyDescent="0.2">
      <c r="AK2344" s="2"/>
      <c r="AL2344" s="90"/>
      <c r="AM2344" s="91"/>
    </row>
    <row r="2345" spans="37:39" x14ac:dyDescent="0.2">
      <c r="AK2345" s="2"/>
      <c r="AL2345" s="90"/>
      <c r="AM2345" s="91"/>
    </row>
    <row r="2346" spans="37:39" x14ac:dyDescent="0.2">
      <c r="AK2346" s="2"/>
      <c r="AL2346" s="90"/>
      <c r="AM2346" s="91"/>
    </row>
    <row r="2347" spans="37:39" x14ac:dyDescent="0.2">
      <c r="AK2347" s="2"/>
      <c r="AL2347" s="90"/>
      <c r="AM2347" s="91"/>
    </row>
    <row r="2348" spans="37:39" x14ac:dyDescent="0.2">
      <c r="AK2348" s="2"/>
      <c r="AL2348" s="90"/>
      <c r="AM2348" s="91"/>
    </row>
    <row r="2349" spans="37:39" x14ac:dyDescent="0.2">
      <c r="AK2349" s="2"/>
      <c r="AL2349" s="90"/>
      <c r="AM2349" s="91"/>
    </row>
    <row r="2350" spans="37:39" x14ac:dyDescent="0.2">
      <c r="AK2350" s="2"/>
      <c r="AL2350" s="90"/>
      <c r="AM2350" s="91"/>
    </row>
    <row r="2351" spans="37:39" x14ac:dyDescent="0.2">
      <c r="AK2351" s="2"/>
      <c r="AL2351" s="90"/>
      <c r="AM2351" s="91"/>
    </row>
    <row r="2352" spans="37:39" x14ac:dyDescent="0.2">
      <c r="AK2352" s="2"/>
      <c r="AL2352" s="90"/>
      <c r="AM2352" s="91"/>
    </row>
    <row r="2353" spans="36:39" x14ac:dyDescent="0.2">
      <c r="AK2353" s="2"/>
      <c r="AL2353" s="90"/>
      <c r="AM2353" s="91"/>
    </row>
    <row r="2354" spans="36:39" x14ac:dyDescent="0.2">
      <c r="AK2354" s="2"/>
      <c r="AL2354" s="90"/>
      <c r="AM2354" s="91"/>
    </row>
    <row r="2355" spans="36:39" x14ac:dyDescent="0.2">
      <c r="AK2355" s="2"/>
      <c r="AL2355" s="90"/>
      <c r="AM2355" s="91"/>
    </row>
    <row r="2356" spans="36:39" x14ac:dyDescent="0.2">
      <c r="AK2356" s="2"/>
      <c r="AL2356" s="90"/>
      <c r="AM2356" s="91"/>
    </row>
    <row r="2357" spans="36:39" x14ac:dyDescent="0.2">
      <c r="AK2357" s="2"/>
      <c r="AL2357" s="90"/>
      <c r="AM2357" s="91"/>
    </row>
    <row r="2358" spans="36:39" x14ac:dyDescent="0.2">
      <c r="AK2358" s="2"/>
      <c r="AL2358" s="90"/>
      <c r="AM2358" s="91"/>
    </row>
    <row r="2359" spans="36:39" x14ac:dyDescent="0.2">
      <c r="AK2359" s="2"/>
      <c r="AL2359" s="90"/>
      <c r="AM2359" s="91"/>
    </row>
    <row r="2360" spans="36:39" x14ac:dyDescent="0.2">
      <c r="AK2360" s="2"/>
      <c r="AL2360" s="90"/>
      <c r="AM2360" s="91"/>
    </row>
    <row r="2361" spans="36:39" x14ac:dyDescent="0.2">
      <c r="AK2361" s="2"/>
      <c r="AL2361" s="90"/>
      <c r="AM2361" s="91"/>
    </row>
    <row r="2362" spans="36:39" x14ac:dyDescent="0.2">
      <c r="AK2362" s="2"/>
      <c r="AL2362" s="90"/>
      <c r="AM2362" s="91"/>
    </row>
    <row r="2363" spans="36:39" x14ac:dyDescent="0.2">
      <c r="AK2363" s="2"/>
      <c r="AL2363" s="90"/>
      <c r="AM2363" s="91"/>
    </row>
    <row r="2364" spans="36:39" x14ac:dyDescent="0.2">
      <c r="AK2364" s="2"/>
      <c r="AL2364" s="90"/>
      <c r="AM2364" s="91"/>
    </row>
    <row r="2365" spans="36:39" ht="13.5" thickBot="1" x14ac:dyDescent="0.25">
      <c r="AK2365" s="2"/>
      <c r="AL2365" s="90"/>
      <c r="AM2365" s="91"/>
    </row>
    <row r="2366" spans="36:39" ht="13.5" thickBot="1" x14ac:dyDescent="0.25">
      <c r="AJ2366" s="87"/>
      <c r="AK2366" s="87"/>
      <c r="AL2366" s="89"/>
      <c r="AM2366" s="92"/>
    </row>
    <row r="2367" spans="36:39" x14ac:dyDescent="0.2">
      <c r="AK2367" s="2"/>
      <c r="AL2367" s="90"/>
      <c r="AM2367" s="91"/>
    </row>
    <row r="2368" spans="36:39" x14ac:dyDescent="0.2">
      <c r="AK2368" s="2"/>
      <c r="AL2368" s="90"/>
      <c r="AM2368" s="91"/>
    </row>
    <row r="2369" spans="37:39" x14ac:dyDescent="0.2">
      <c r="AK2369" s="2"/>
      <c r="AL2369" s="90"/>
      <c r="AM2369" s="91"/>
    </row>
    <row r="2370" spans="37:39" x14ac:dyDescent="0.2">
      <c r="AK2370" s="2"/>
      <c r="AL2370" s="90"/>
      <c r="AM2370" s="91"/>
    </row>
    <row r="2371" spans="37:39" x14ac:dyDescent="0.2">
      <c r="AK2371" s="2"/>
      <c r="AL2371" s="90"/>
      <c r="AM2371" s="91"/>
    </row>
    <row r="2372" spans="37:39" x14ac:dyDescent="0.2">
      <c r="AK2372" s="2"/>
      <c r="AL2372" s="90"/>
      <c r="AM2372" s="91"/>
    </row>
    <row r="2373" spans="37:39" x14ac:dyDescent="0.2">
      <c r="AK2373" s="2"/>
      <c r="AL2373" s="90"/>
      <c r="AM2373" s="91"/>
    </row>
    <row r="2374" spans="37:39" x14ac:dyDescent="0.2">
      <c r="AK2374" s="2"/>
      <c r="AL2374" s="90"/>
      <c r="AM2374" s="91"/>
    </row>
    <row r="2375" spans="37:39" x14ac:dyDescent="0.2">
      <c r="AK2375" s="2"/>
      <c r="AL2375" s="90"/>
      <c r="AM2375" s="91"/>
    </row>
    <row r="2376" spans="37:39" x14ac:dyDescent="0.2">
      <c r="AK2376" s="2"/>
      <c r="AL2376" s="90"/>
      <c r="AM2376" s="91"/>
    </row>
    <row r="2377" spans="37:39" x14ac:dyDescent="0.2">
      <c r="AK2377" s="2"/>
      <c r="AL2377" s="90"/>
      <c r="AM2377" s="91"/>
    </row>
    <row r="2378" spans="37:39" x14ac:dyDescent="0.2">
      <c r="AK2378" s="2"/>
      <c r="AL2378" s="90"/>
      <c r="AM2378" s="91"/>
    </row>
    <row r="2379" spans="37:39" x14ac:dyDescent="0.2">
      <c r="AK2379" s="2"/>
      <c r="AL2379" s="90"/>
      <c r="AM2379" s="91"/>
    </row>
    <row r="2380" spans="37:39" x14ac:dyDescent="0.2">
      <c r="AK2380" s="2"/>
      <c r="AL2380" s="90"/>
      <c r="AM2380" s="91"/>
    </row>
    <row r="2381" spans="37:39" x14ac:dyDescent="0.2">
      <c r="AK2381" s="2"/>
      <c r="AL2381" s="90"/>
      <c r="AM2381" s="91"/>
    </row>
    <row r="2382" spans="37:39" x14ac:dyDescent="0.2">
      <c r="AK2382" s="2"/>
      <c r="AL2382" s="90"/>
      <c r="AM2382" s="91"/>
    </row>
    <row r="2383" spans="37:39" x14ac:dyDescent="0.2">
      <c r="AK2383" s="2"/>
      <c r="AL2383" s="90"/>
      <c r="AM2383" s="91"/>
    </row>
    <row r="2384" spans="37:39" x14ac:dyDescent="0.2">
      <c r="AK2384" s="2"/>
      <c r="AL2384" s="90"/>
      <c r="AM2384" s="91"/>
    </row>
    <row r="2385" spans="37:39" x14ac:dyDescent="0.2">
      <c r="AK2385" s="2"/>
      <c r="AL2385" s="90"/>
      <c r="AM2385" s="91"/>
    </row>
    <row r="2386" spans="37:39" x14ac:dyDescent="0.2">
      <c r="AK2386" s="2"/>
      <c r="AL2386" s="90"/>
      <c r="AM2386" s="91"/>
    </row>
    <row r="2387" spans="37:39" x14ac:dyDescent="0.2">
      <c r="AK2387" s="2"/>
      <c r="AL2387" s="90"/>
      <c r="AM2387" s="91"/>
    </row>
    <row r="2388" spans="37:39" x14ac:dyDescent="0.2">
      <c r="AK2388" s="2"/>
      <c r="AL2388" s="90"/>
      <c r="AM2388" s="91"/>
    </row>
    <row r="2389" spans="37:39" x14ac:dyDescent="0.2">
      <c r="AK2389" s="2"/>
      <c r="AL2389" s="90"/>
      <c r="AM2389" s="91"/>
    </row>
    <row r="2390" spans="37:39" x14ac:dyDescent="0.2">
      <c r="AK2390" s="2"/>
      <c r="AL2390" s="90"/>
      <c r="AM2390" s="91"/>
    </row>
    <row r="2391" spans="37:39" x14ac:dyDescent="0.2">
      <c r="AK2391" s="2"/>
      <c r="AL2391" s="90"/>
      <c r="AM2391" s="91"/>
    </row>
    <row r="2392" spans="37:39" x14ac:dyDescent="0.2">
      <c r="AK2392" s="2"/>
      <c r="AL2392" s="90"/>
      <c r="AM2392" s="91"/>
    </row>
    <row r="2393" spans="37:39" x14ac:dyDescent="0.2">
      <c r="AK2393" s="2"/>
      <c r="AL2393" s="90"/>
      <c r="AM2393" s="91"/>
    </row>
    <row r="2394" spans="37:39" x14ac:dyDescent="0.2">
      <c r="AK2394" s="2"/>
      <c r="AL2394" s="90"/>
      <c r="AM2394" s="91"/>
    </row>
    <row r="2395" spans="37:39" x14ac:dyDescent="0.2">
      <c r="AK2395" s="2"/>
      <c r="AL2395" s="90"/>
      <c r="AM2395" s="91"/>
    </row>
    <row r="2396" spans="37:39" x14ac:dyDescent="0.2">
      <c r="AK2396" s="2"/>
      <c r="AL2396" s="90"/>
      <c r="AM2396" s="91"/>
    </row>
    <row r="2397" spans="37:39" x14ac:dyDescent="0.2">
      <c r="AK2397" s="2"/>
      <c r="AL2397" s="90"/>
      <c r="AM2397" s="91"/>
    </row>
    <row r="2398" spans="37:39" x14ac:dyDescent="0.2">
      <c r="AK2398" s="2"/>
      <c r="AL2398" s="90"/>
      <c r="AM2398" s="91"/>
    </row>
    <row r="2399" spans="37:39" x14ac:dyDescent="0.2">
      <c r="AK2399" s="2"/>
      <c r="AL2399" s="90"/>
      <c r="AM2399" s="91"/>
    </row>
    <row r="2400" spans="37:39" x14ac:dyDescent="0.2">
      <c r="AK2400" s="2"/>
      <c r="AL2400" s="90"/>
      <c r="AM2400" s="91"/>
    </row>
    <row r="2401" spans="37:39" x14ac:dyDescent="0.2">
      <c r="AK2401" s="2"/>
      <c r="AL2401" s="90"/>
      <c r="AM2401" s="91"/>
    </row>
    <row r="2402" spans="37:39" x14ac:dyDescent="0.2">
      <c r="AK2402" s="2"/>
      <c r="AL2402" s="90"/>
      <c r="AM2402" s="91"/>
    </row>
    <row r="2403" spans="37:39" x14ac:dyDescent="0.2">
      <c r="AK2403" s="2"/>
      <c r="AL2403" s="90"/>
      <c r="AM2403" s="91"/>
    </row>
    <row r="2404" spans="37:39" x14ac:dyDescent="0.2">
      <c r="AK2404" s="2"/>
      <c r="AL2404" s="90"/>
      <c r="AM2404" s="91"/>
    </row>
    <row r="2405" spans="37:39" x14ac:dyDescent="0.2">
      <c r="AK2405" s="2"/>
      <c r="AL2405" s="90"/>
      <c r="AM2405" s="91"/>
    </row>
    <row r="2406" spans="37:39" x14ac:dyDescent="0.2">
      <c r="AK2406" s="2"/>
      <c r="AL2406" s="90"/>
      <c r="AM2406" s="91"/>
    </row>
    <row r="2407" spans="37:39" x14ac:dyDescent="0.2">
      <c r="AK2407" s="2"/>
      <c r="AL2407" s="90"/>
      <c r="AM2407" s="91"/>
    </row>
    <row r="2408" spans="37:39" x14ac:dyDescent="0.2">
      <c r="AK2408" s="2"/>
      <c r="AL2408" s="90"/>
      <c r="AM2408" s="91"/>
    </row>
    <row r="2409" spans="37:39" x14ac:dyDescent="0.2">
      <c r="AK2409" s="2"/>
      <c r="AL2409" s="90"/>
      <c r="AM2409" s="91"/>
    </row>
    <row r="2410" spans="37:39" x14ac:dyDescent="0.2">
      <c r="AK2410" s="2"/>
      <c r="AL2410" s="90"/>
      <c r="AM2410" s="91"/>
    </row>
    <row r="2411" spans="37:39" x14ac:dyDescent="0.2">
      <c r="AK2411" s="2"/>
      <c r="AL2411" s="90"/>
      <c r="AM2411" s="91"/>
    </row>
    <row r="2412" spans="37:39" x14ac:dyDescent="0.2">
      <c r="AK2412" s="2"/>
      <c r="AL2412" s="90"/>
      <c r="AM2412" s="91"/>
    </row>
    <row r="2413" spans="37:39" x14ac:dyDescent="0.2">
      <c r="AK2413" s="2"/>
      <c r="AL2413" s="90"/>
      <c r="AM2413" s="91"/>
    </row>
    <row r="2414" spans="37:39" x14ac:dyDescent="0.2">
      <c r="AK2414" s="2"/>
      <c r="AL2414" s="90"/>
      <c r="AM2414" s="91"/>
    </row>
    <row r="2415" spans="37:39" x14ac:dyDescent="0.2">
      <c r="AK2415" s="2"/>
      <c r="AL2415" s="90"/>
      <c r="AM2415" s="91"/>
    </row>
    <row r="2416" spans="37:39" x14ac:dyDescent="0.2">
      <c r="AK2416" s="2"/>
      <c r="AL2416" s="90"/>
      <c r="AM2416" s="91"/>
    </row>
    <row r="2417" spans="37:39" x14ac:dyDescent="0.2">
      <c r="AK2417" s="2"/>
      <c r="AL2417" s="90"/>
      <c r="AM2417" s="91"/>
    </row>
    <row r="2418" spans="37:39" x14ac:dyDescent="0.2">
      <c r="AK2418" s="2"/>
      <c r="AL2418" s="90"/>
      <c r="AM2418" s="91"/>
    </row>
    <row r="2419" spans="37:39" x14ac:dyDescent="0.2">
      <c r="AK2419" s="2"/>
      <c r="AL2419" s="90"/>
      <c r="AM2419" s="91"/>
    </row>
    <row r="2420" spans="37:39" x14ac:dyDescent="0.2">
      <c r="AK2420" s="2"/>
      <c r="AL2420" s="90"/>
      <c r="AM2420" s="91"/>
    </row>
    <row r="2421" spans="37:39" x14ac:dyDescent="0.2">
      <c r="AK2421" s="2"/>
      <c r="AL2421" s="90"/>
      <c r="AM2421" s="91"/>
    </row>
    <row r="2422" spans="37:39" x14ac:dyDescent="0.2">
      <c r="AK2422" s="2"/>
      <c r="AL2422" s="90"/>
      <c r="AM2422" s="91"/>
    </row>
    <row r="2423" spans="37:39" x14ac:dyDescent="0.2">
      <c r="AK2423" s="2"/>
      <c r="AL2423" s="90"/>
      <c r="AM2423" s="91"/>
    </row>
    <row r="2424" spans="37:39" x14ac:dyDescent="0.2">
      <c r="AK2424" s="2"/>
      <c r="AL2424" s="90"/>
      <c r="AM2424" s="91"/>
    </row>
    <row r="2425" spans="37:39" x14ac:dyDescent="0.2">
      <c r="AK2425" s="2"/>
      <c r="AL2425" s="90"/>
      <c r="AM2425" s="91"/>
    </row>
    <row r="2426" spans="37:39" x14ac:dyDescent="0.2">
      <c r="AK2426" s="2"/>
      <c r="AL2426" s="90"/>
      <c r="AM2426" s="91"/>
    </row>
    <row r="2427" spans="37:39" x14ac:dyDescent="0.2">
      <c r="AK2427" s="2"/>
      <c r="AL2427" s="90"/>
      <c r="AM2427" s="91"/>
    </row>
    <row r="2428" spans="37:39" x14ac:dyDescent="0.2">
      <c r="AK2428" s="2"/>
      <c r="AL2428" s="90"/>
      <c r="AM2428" s="91"/>
    </row>
    <row r="2429" spans="37:39" x14ac:dyDescent="0.2">
      <c r="AK2429" s="2"/>
      <c r="AL2429" s="90"/>
      <c r="AM2429" s="91"/>
    </row>
    <row r="2430" spans="37:39" x14ac:dyDescent="0.2">
      <c r="AK2430" s="2"/>
      <c r="AL2430" s="90"/>
      <c r="AM2430" s="91"/>
    </row>
    <row r="2431" spans="37:39" x14ac:dyDescent="0.2">
      <c r="AK2431" s="2"/>
      <c r="AL2431" s="90"/>
      <c r="AM2431" s="91"/>
    </row>
    <row r="2432" spans="37:39" x14ac:dyDescent="0.2">
      <c r="AK2432" s="2"/>
      <c r="AL2432" s="90"/>
      <c r="AM2432" s="91"/>
    </row>
    <row r="2433" spans="37:39" x14ac:dyDescent="0.2">
      <c r="AK2433" s="2"/>
      <c r="AL2433" s="90"/>
      <c r="AM2433" s="91"/>
    </row>
    <row r="2434" spans="37:39" x14ac:dyDescent="0.2">
      <c r="AK2434" s="2"/>
      <c r="AL2434" s="90"/>
      <c r="AM2434" s="91"/>
    </row>
    <row r="2435" spans="37:39" x14ac:dyDescent="0.2">
      <c r="AK2435" s="2"/>
      <c r="AL2435" s="90"/>
      <c r="AM2435" s="91"/>
    </row>
    <row r="2436" spans="37:39" x14ac:dyDescent="0.2">
      <c r="AK2436" s="2"/>
      <c r="AL2436" s="90"/>
      <c r="AM2436" s="91"/>
    </row>
    <row r="2437" spans="37:39" x14ac:dyDescent="0.2">
      <c r="AK2437" s="2"/>
      <c r="AL2437" s="90"/>
      <c r="AM2437" s="91"/>
    </row>
    <row r="2438" spans="37:39" x14ac:dyDescent="0.2">
      <c r="AK2438" s="2"/>
      <c r="AL2438" s="90"/>
      <c r="AM2438" s="91"/>
    </row>
    <row r="2439" spans="37:39" x14ac:dyDescent="0.2">
      <c r="AK2439" s="2"/>
      <c r="AL2439" s="90"/>
      <c r="AM2439" s="91"/>
    </row>
    <row r="2440" spans="37:39" x14ac:dyDescent="0.2">
      <c r="AK2440" s="2"/>
      <c r="AL2440" s="90"/>
      <c r="AM2440" s="91"/>
    </row>
    <row r="2441" spans="37:39" x14ac:dyDescent="0.2">
      <c r="AK2441" s="2"/>
      <c r="AL2441" s="90"/>
      <c r="AM2441" s="91"/>
    </row>
    <row r="2442" spans="37:39" x14ac:dyDescent="0.2">
      <c r="AK2442" s="2"/>
      <c r="AL2442" s="90"/>
      <c r="AM2442" s="91"/>
    </row>
    <row r="2443" spans="37:39" x14ac:dyDescent="0.2">
      <c r="AK2443" s="2"/>
      <c r="AL2443" s="90"/>
      <c r="AM2443" s="91"/>
    </row>
    <row r="2444" spans="37:39" x14ac:dyDescent="0.2">
      <c r="AK2444" s="2"/>
      <c r="AL2444" s="90"/>
      <c r="AM2444" s="91"/>
    </row>
    <row r="2445" spans="37:39" x14ac:dyDescent="0.2">
      <c r="AK2445" s="2"/>
      <c r="AL2445" s="90"/>
      <c r="AM2445" s="91"/>
    </row>
    <row r="2446" spans="37:39" x14ac:dyDescent="0.2">
      <c r="AK2446" s="2"/>
      <c r="AL2446" s="90"/>
      <c r="AM2446" s="91"/>
    </row>
    <row r="2447" spans="37:39" x14ac:dyDescent="0.2">
      <c r="AK2447" s="2"/>
      <c r="AL2447" s="90"/>
      <c r="AM2447" s="91"/>
    </row>
    <row r="2448" spans="37:39" x14ac:dyDescent="0.2">
      <c r="AK2448" s="2"/>
      <c r="AL2448" s="90"/>
      <c r="AM2448" s="91"/>
    </row>
    <row r="2449" spans="36:39" ht="13.5" thickBot="1" x14ac:dyDescent="0.25">
      <c r="AK2449" s="2"/>
      <c r="AL2449" s="90"/>
      <c r="AM2449" s="91"/>
    </row>
    <row r="2450" spans="36:39" ht="13.5" thickBot="1" x14ac:dyDescent="0.25">
      <c r="AJ2450" s="87"/>
      <c r="AK2450" s="87"/>
      <c r="AL2450" s="89"/>
      <c r="AM2450" s="92"/>
    </row>
    <row r="2451" spans="36:39" x14ac:dyDescent="0.2">
      <c r="AK2451" s="2"/>
      <c r="AL2451" s="90"/>
      <c r="AM2451" s="91"/>
    </row>
    <row r="2452" spans="36:39" x14ac:dyDescent="0.2">
      <c r="AK2452" s="2"/>
      <c r="AL2452" s="90"/>
      <c r="AM2452" s="91"/>
    </row>
    <row r="2453" spans="36:39" x14ac:dyDescent="0.2">
      <c r="AK2453" s="2"/>
      <c r="AL2453" s="90"/>
      <c r="AM2453" s="91"/>
    </row>
    <row r="2454" spans="36:39" x14ac:dyDescent="0.2">
      <c r="AK2454" s="2"/>
      <c r="AL2454" s="90"/>
      <c r="AM2454" s="91"/>
    </row>
    <row r="2455" spans="36:39" x14ac:dyDescent="0.2">
      <c r="AK2455" s="2"/>
      <c r="AL2455" s="90"/>
      <c r="AM2455" s="91"/>
    </row>
    <row r="2456" spans="36:39" x14ac:dyDescent="0.2">
      <c r="AK2456" s="2"/>
      <c r="AL2456" s="90"/>
      <c r="AM2456" s="91"/>
    </row>
    <row r="2457" spans="36:39" x14ac:dyDescent="0.2">
      <c r="AK2457" s="2"/>
      <c r="AL2457" s="90"/>
      <c r="AM2457" s="91"/>
    </row>
    <row r="2458" spans="36:39" x14ac:dyDescent="0.2">
      <c r="AK2458" s="2"/>
      <c r="AL2458" s="90"/>
      <c r="AM2458" s="91"/>
    </row>
    <row r="2459" spans="36:39" x14ac:dyDescent="0.2">
      <c r="AK2459" s="2"/>
      <c r="AL2459" s="90"/>
      <c r="AM2459" s="91"/>
    </row>
    <row r="2460" spans="36:39" x14ac:dyDescent="0.2">
      <c r="AK2460" s="2"/>
      <c r="AL2460" s="90"/>
      <c r="AM2460" s="91"/>
    </row>
    <row r="2461" spans="36:39" x14ac:dyDescent="0.2">
      <c r="AK2461" s="2"/>
      <c r="AL2461" s="90"/>
      <c r="AM2461" s="91"/>
    </row>
    <row r="2462" spans="36:39" x14ac:dyDescent="0.2">
      <c r="AK2462" s="2"/>
      <c r="AL2462" s="90"/>
      <c r="AM2462" s="91"/>
    </row>
    <row r="2463" spans="36:39" x14ac:dyDescent="0.2">
      <c r="AK2463" s="2"/>
      <c r="AL2463" s="90"/>
      <c r="AM2463" s="91"/>
    </row>
    <row r="2464" spans="36:39" x14ac:dyDescent="0.2">
      <c r="AK2464" s="2"/>
      <c r="AL2464" s="90"/>
      <c r="AM2464" s="91"/>
    </row>
    <row r="2465" spans="37:39" x14ac:dyDescent="0.2">
      <c r="AK2465" s="2"/>
      <c r="AL2465" s="90"/>
      <c r="AM2465" s="91"/>
    </row>
    <row r="2466" spans="37:39" x14ac:dyDescent="0.2">
      <c r="AK2466" s="2"/>
      <c r="AL2466" s="90"/>
      <c r="AM2466" s="91"/>
    </row>
    <row r="2467" spans="37:39" x14ac:dyDescent="0.2">
      <c r="AK2467" s="2"/>
      <c r="AL2467" s="90"/>
      <c r="AM2467" s="91"/>
    </row>
    <row r="2468" spans="37:39" x14ac:dyDescent="0.2">
      <c r="AK2468" s="2"/>
      <c r="AL2468" s="90"/>
      <c r="AM2468" s="91"/>
    </row>
    <row r="2469" spans="37:39" x14ac:dyDescent="0.2">
      <c r="AK2469" s="2"/>
      <c r="AL2469" s="90"/>
      <c r="AM2469" s="91"/>
    </row>
    <row r="2470" spans="37:39" x14ac:dyDescent="0.2">
      <c r="AK2470" s="2"/>
      <c r="AL2470" s="90"/>
      <c r="AM2470" s="91"/>
    </row>
    <row r="2471" spans="37:39" x14ac:dyDescent="0.2">
      <c r="AK2471" s="2"/>
      <c r="AL2471" s="90"/>
      <c r="AM2471" s="91"/>
    </row>
    <row r="2472" spans="37:39" x14ac:dyDescent="0.2">
      <c r="AK2472" s="2"/>
      <c r="AL2472" s="90"/>
      <c r="AM2472" s="91"/>
    </row>
    <row r="2473" spans="37:39" x14ac:dyDescent="0.2">
      <c r="AK2473" s="2"/>
      <c r="AL2473" s="90"/>
      <c r="AM2473" s="91"/>
    </row>
    <row r="2474" spans="37:39" x14ac:dyDescent="0.2">
      <c r="AK2474" s="2"/>
      <c r="AL2474" s="90"/>
      <c r="AM2474" s="91"/>
    </row>
    <row r="2475" spans="37:39" x14ac:dyDescent="0.2">
      <c r="AK2475" s="2"/>
      <c r="AL2475" s="90"/>
      <c r="AM2475" s="91"/>
    </row>
    <row r="2476" spans="37:39" x14ac:dyDescent="0.2">
      <c r="AK2476" s="2"/>
      <c r="AL2476" s="90"/>
      <c r="AM2476" s="91"/>
    </row>
    <row r="2477" spans="37:39" x14ac:dyDescent="0.2">
      <c r="AK2477" s="2"/>
      <c r="AL2477" s="90"/>
      <c r="AM2477" s="91"/>
    </row>
    <row r="2478" spans="37:39" x14ac:dyDescent="0.2">
      <c r="AK2478" s="2"/>
      <c r="AL2478" s="90"/>
      <c r="AM2478" s="91"/>
    </row>
    <row r="2479" spans="37:39" x14ac:dyDescent="0.2">
      <c r="AK2479" s="2"/>
      <c r="AL2479" s="90"/>
      <c r="AM2479" s="91"/>
    </row>
    <row r="2480" spans="37:39" x14ac:dyDescent="0.2">
      <c r="AK2480" s="2"/>
      <c r="AL2480" s="90"/>
      <c r="AM2480" s="91"/>
    </row>
    <row r="2481" spans="37:39" x14ac:dyDescent="0.2">
      <c r="AK2481" s="2"/>
      <c r="AL2481" s="90"/>
      <c r="AM2481" s="91"/>
    </row>
    <row r="2482" spans="37:39" x14ac:dyDescent="0.2">
      <c r="AK2482" s="2"/>
      <c r="AL2482" s="90"/>
      <c r="AM2482" s="91"/>
    </row>
    <row r="2483" spans="37:39" x14ac:dyDescent="0.2">
      <c r="AK2483" s="2"/>
      <c r="AL2483" s="90"/>
      <c r="AM2483" s="91"/>
    </row>
    <row r="2484" spans="37:39" x14ac:dyDescent="0.2">
      <c r="AK2484" s="2"/>
      <c r="AL2484" s="90"/>
      <c r="AM2484" s="91"/>
    </row>
    <row r="2485" spans="37:39" x14ac:dyDescent="0.2">
      <c r="AK2485" s="2"/>
      <c r="AL2485" s="90"/>
      <c r="AM2485" s="91"/>
    </row>
    <row r="2486" spans="37:39" x14ac:dyDescent="0.2">
      <c r="AK2486" s="2"/>
      <c r="AL2486" s="90"/>
      <c r="AM2486" s="91"/>
    </row>
    <row r="2487" spans="37:39" x14ac:dyDescent="0.2">
      <c r="AK2487" s="2"/>
      <c r="AL2487" s="90"/>
      <c r="AM2487" s="91"/>
    </row>
    <row r="2488" spans="37:39" x14ac:dyDescent="0.2">
      <c r="AK2488" s="2"/>
      <c r="AL2488" s="90"/>
      <c r="AM2488" s="91"/>
    </row>
    <row r="2489" spans="37:39" x14ac:dyDescent="0.2">
      <c r="AK2489" s="2"/>
      <c r="AL2489" s="90"/>
      <c r="AM2489" s="91"/>
    </row>
    <row r="2490" spans="37:39" x14ac:dyDescent="0.2">
      <c r="AK2490" s="2"/>
      <c r="AL2490" s="90"/>
      <c r="AM2490" s="91"/>
    </row>
    <row r="2491" spans="37:39" x14ac:dyDescent="0.2">
      <c r="AK2491" s="2"/>
      <c r="AL2491" s="90"/>
      <c r="AM2491" s="91"/>
    </row>
    <row r="2492" spans="37:39" x14ac:dyDescent="0.2">
      <c r="AK2492" s="2"/>
      <c r="AL2492" s="90"/>
      <c r="AM2492" s="91"/>
    </row>
    <row r="2493" spans="37:39" x14ac:dyDescent="0.2">
      <c r="AK2493" s="2"/>
      <c r="AL2493" s="90"/>
      <c r="AM2493" s="91"/>
    </row>
    <row r="2494" spans="37:39" x14ac:dyDescent="0.2">
      <c r="AK2494" s="2"/>
      <c r="AL2494" s="90"/>
      <c r="AM2494" s="91"/>
    </row>
    <row r="2495" spans="37:39" x14ac:dyDescent="0.2">
      <c r="AK2495" s="2"/>
      <c r="AL2495" s="90"/>
      <c r="AM2495" s="91"/>
    </row>
    <row r="2496" spans="37:39" x14ac:dyDescent="0.2">
      <c r="AK2496" s="2"/>
      <c r="AL2496" s="90"/>
      <c r="AM2496" s="91"/>
    </row>
    <row r="2497" spans="37:39" x14ac:dyDescent="0.2">
      <c r="AK2497" s="2"/>
      <c r="AL2497" s="90"/>
      <c r="AM2497" s="91"/>
    </row>
    <row r="2498" spans="37:39" x14ac:dyDescent="0.2">
      <c r="AK2498" s="2"/>
      <c r="AL2498" s="90"/>
      <c r="AM2498" s="91"/>
    </row>
    <row r="2499" spans="37:39" x14ac:dyDescent="0.2">
      <c r="AK2499" s="2"/>
      <c r="AL2499" s="90"/>
      <c r="AM2499" s="91"/>
    </row>
    <row r="2500" spans="37:39" x14ac:dyDescent="0.2">
      <c r="AK2500" s="2"/>
      <c r="AL2500" s="90"/>
      <c r="AM2500" s="91"/>
    </row>
    <row r="2501" spans="37:39" x14ac:dyDescent="0.2">
      <c r="AK2501" s="2"/>
      <c r="AL2501" s="90"/>
      <c r="AM2501" s="91"/>
    </row>
    <row r="2502" spans="37:39" x14ac:dyDescent="0.2">
      <c r="AK2502" s="2"/>
      <c r="AL2502" s="90"/>
      <c r="AM2502" s="91"/>
    </row>
    <row r="2503" spans="37:39" x14ac:dyDescent="0.2">
      <c r="AK2503" s="2"/>
      <c r="AL2503" s="90"/>
      <c r="AM2503" s="91"/>
    </row>
    <row r="2504" spans="37:39" x14ac:dyDescent="0.2">
      <c r="AK2504" s="2"/>
      <c r="AL2504" s="90"/>
      <c r="AM2504" s="91"/>
    </row>
    <row r="2505" spans="37:39" x14ac:dyDescent="0.2">
      <c r="AK2505" s="2"/>
      <c r="AL2505" s="90"/>
      <c r="AM2505" s="91"/>
    </row>
    <row r="2506" spans="37:39" x14ac:dyDescent="0.2">
      <c r="AK2506" s="2"/>
      <c r="AL2506" s="90"/>
      <c r="AM2506" s="91"/>
    </row>
    <row r="2507" spans="37:39" x14ac:dyDescent="0.2">
      <c r="AK2507" s="2"/>
      <c r="AL2507" s="90"/>
      <c r="AM2507" s="91"/>
    </row>
    <row r="2508" spans="37:39" x14ac:dyDescent="0.2">
      <c r="AK2508" s="2"/>
      <c r="AL2508" s="90"/>
      <c r="AM2508" s="91"/>
    </row>
    <row r="2509" spans="37:39" x14ac:dyDescent="0.2">
      <c r="AK2509" s="2"/>
      <c r="AL2509" s="90"/>
      <c r="AM2509" s="91"/>
    </row>
    <row r="2510" spans="37:39" x14ac:dyDescent="0.2">
      <c r="AK2510" s="2"/>
      <c r="AL2510" s="90"/>
      <c r="AM2510" s="91"/>
    </row>
    <row r="2511" spans="37:39" x14ac:dyDescent="0.2">
      <c r="AK2511" s="2"/>
      <c r="AL2511" s="90"/>
      <c r="AM2511" s="91"/>
    </row>
    <row r="2512" spans="37:39" x14ac:dyDescent="0.2">
      <c r="AK2512" s="2"/>
      <c r="AL2512" s="90"/>
      <c r="AM2512" s="91"/>
    </row>
    <row r="2513" spans="37:39" x14ac:dyDescent="0.2">
      <c r="AK2513" s="2"/>
      <c r="AL2513" s="90"/>
      <c r="AM2513" s="91"/>
    </row>
    <row r="2514" spans="37:39" x14ac:dyDescent="0.2">
      <c r="AK2514" s="2"/>
      <c r="AL2514" s="90"/>
      <c r="AM2514" s="91"/>
    </row>
    <row r="2515" spans="37:39" x14ac:dyDescent="0.2">
      <c r="AK2515" s="2"/>
      <c r="AL2515" s="90"/>
      <c r="AM2515" s="91"/>
    </row>
    <row r="2516" spans="37:39" x14ac:dyDescent="0.2">
      <c r="AK2516" s="2"/>
      <c r="AL2516" s="90"/>
      <c r="AM2516" s="91"/>
    </row>
    <row r="2517" spans="37:39" x14ac:dyDescent="0.2">
      <c r="AK2517" s="2"/>
      <c r="AL2517" s="90"/>
      <c r="AM2517" s="91"/>
    </row>
    <row r="2518" spans="37:39" x14ac:dyDescent="0.2">
      <c r="AK2518" s="2"/>
      <c r="AL2518" s="90"/>
      <c r="AM2518" s="91"/>
    </row>
    <row r="2519" spans="37:39" x14ac:dyDescent="0.2">
      <c r="AK2519" s="2"/>
      <c r="AL2519" s="90"/>
      <c r="AM2519" s="91"/>
    </row>
    <row r="2520" spans="37:39" x14ac:dyDescent="0.2">
      <c r="AK2520" s="2"/>
      <c r="AL2520" s="90"/>
      <c r="AM2520" s="91"/>
    </row>
    <row r="2521" spans="37:39" x14ac:dyDescent="0.2">
      <c r="AK2521" s="2"/>
      <c r="AL2521" s="90"/>
      <c r="AM2521" s="91"/>
    </row>
    <row r="2522" spans="37:39" x14ac:dyDescent="0.2">
      <c r="AK2522" s="2"/>
      <c r="AL2522" s="90"/>
      <c r="AM2522" s="91"/>
    </row>
    <row r="2523" spans="37:39" x14ac:dyDescent="0.2">
      <c r="AK2523" s="2"/>
      <c r="AL2523" s="90"/>
      <c r="AM2523" s="91"/>
    </row>
    <row r="2524" spans="37:39" x14ac:dyDescent="0.2">
      <c r="AK2524" s="2"/>
      <c r="AL2524" s="90"/>
      <c r="AM2524" s="91"/>
    </row>
    <row r="2525" spans="37:39" x14ac:dyDescent="0.2">
      <c r="AK2525" s="2"/>
      <c r="AL2525" s="90"/>
      <c r="AM2525" s="91"/>
    </row>
    <row r="2526" spans="37:39" x14ac:dyDescent="0.2">
      <c r="AK2526" s="2"/>
      <c r="AL2526" s="90"/>
      <c r="AM2526" s="91"/>
    </row>
    <row r="2527" spans="37:39" x14ac:dyDescent="0.2">
      <c r="AK2527" s="2"/>
      <c r="AL2527" s="90"/>
      <c r="AM2527" s="91"/>
    </row>
    <row r="2528" spans="37:39" x14ac:dyDescent="0.2">
      <c r="AK2528" s="2"/>
      <c r="AL2528" s="90"/>
      <c r="AM2528" s="91"/>
    </row>
    <row r="2529" spans="36:39" x14ac:dyDescent="0.2">
      <c r="AK2529" s="2"/>
      <c r="AL2529" s="90"/>
      <c r="AM2529" s="91"/>
    </row>
    <row r="2530" spans="36:39" x14ac:dyDescent="0.2">
      <c r="AK2530" s="2"/>
      <c r="AL2530" s="90"/>
      <c r="AM2530" s="91"/>
    </row>
    <row r="2531" spans="36:39" x14ac:dyDescent="0.2">
      <c r="AK2531" s="2"/>
      <c r="AL2531" s="90"/>
      <c r="AM2531" s="91"/>
    </row>
    <row r="2532" spans="36:39" x14ac:dyDescent="0.2">
      <c r="AK2532" s="2"/>
      <c r="AL2532" s="90"/>
      <c r="AM2532" s="91"/>
    </row>
    <row r="2533" spans="36:39" ht="13.5" thickBot="1" x14ac:dyDescent="0.25">
      <c r="AK2533" s="2"/>
      <c r="AL2533" s="90"/>
      <c r="AM2533" s="91"/>
    </row>
    <row r="2534" spans="36:39" ht="13.5" thickBot="1" x14ac:dyDescent="0.25">
      <c r="AJ2534" s="87"/>
      <c r="AK2534" s="87"/>
      <c r="AL2534" s="89"/>
      <c r="AM2534" s="92"/>
    </row>
    <row r="2535" spans="36:39" x14ac:dyDescent="0.2">
      <c r="AK2535" s="2"/>
      <c r="AL2535" s="90"/>
      <c r="AM2535" s="91"/>
    </row>
    <row r="2536" spans="36:39" x14ac:dyDescent="0.2">
      <c r="AK2536" s="2"/>
      <c r="AL2536" s="90"/>
      <c r="AM2536" s="91"/>
    </row>
    <row r="2537" spans="36:39" x14ac:dyDescent="0.2">
      <c r="AK2537" s="2"/>
      <c r="AL2537" s="90"/>
      <c r="AM2537" s="91"/>
    </row>
    <row r="2538" spans="36:39" x14ac:dyDescent="0.2">
      <c r="AK2538" s="2"/>
      <c r="AL2538" s="90"/>
      <c r="AM2538" s="91"/>
    </row>
    <row r="2539" spans="36:39" x14ac:dyDescent="0.2">
      <c r="AK2539" s="2"/>
      <c r="AL2539" s="90"/>
      <c r="AM2539" s="91"/>
    </row>
    <row r="2540" spans="36:39" x14ac:dyDescent="0.2">
      <c r="AK2540" s="2"/>
      <c r="AL2540" s="90"/>
      <c r="AM2540" s="91"/>
    </row>
    <row r="2541" spans="36:39" x14ac:dyDescent="0.2">
      <c r="AK2541" s="2"/>
      <c r="AL2541" s="90"/>
      <c r="AM2541" s="91"/>
    </row>
    <row r="2542" spans="36:39" x14ac:dyDescent="0.2">
      <c r="AK2542" s="2"/>
      <c r="AL2542" s="90"/>
      <c r="AM2542" s="91"/>
    </row>
    <row r="2543" spans="36:39" x14ac:dyDescent="0.2">
      <c r="AK2543" s="2"/>
      <c r="AL2543" s="90"/>
      <c r="AM2543" s="91"/>
    </row>
    <row r="2544" spans="36:39" x14ac:dyDescent="0.2">
      <c r="AK2544" s="2"/>
      <c r="AL2544" s="90"/>
      <c r="AM2544" s="91"/>
    </row>
    <row r="2545" spans="37:39" x14ac:dyDescent="0.2">
      <c r="AK2545" s="2"/>
      <c r="AL2545" s="90"/>
      <c r="AM2545" s="91"/>
    </row>
    <row r="2546" spans="37:39" x14ac:dyDescent="0.2">
      <c r="AK2546" s="2"/>
      <c r="AL2546" s="90"/>
      <c r="AM2546" s="91"/>
    </row>
    <row r="2547" spans="37:39" x14ac:dyDescent="0.2">
      <c r="AK2547" s="2"/>
      <c r="AL2547" s="90"/>
      <c r="AM2547" s="91"/>
    </row>
    <row r="2548" spans="37:39" x14ac:dyDescent="0.2">
      <c r="AK2548" s="2"/>
      <c r="AL2548" s="90"/>
      <c r="AM2548" s="91"/>
    </row>
    <row r="2549" spans="37:39" x14ac:dyDescent="0.2">
      <c r="AK2549" s="2"/>
      <c r="AL2549" s="90"/>
      <c r="AM2549" s="91"/>
    </row>
    <row r="2550" spans="37:39" x14ac:dyDescent="0.2">
      <c r="AK2550" s="2"/>
      <c r="AL2550" s="90"/>
      <c r="AM2550" s="91"/>
    </row>
    <row r="2551" spans="37:39" x14ac:dyDescent="0.2">
      <c r="AK2551" s="2"/>
      <c r="AL2551" s="90"/>
      <c r="AM2551" s="91"/>
    </row>
    <row r="2552" spans="37:39" x14ac:dyDescent="0.2">
      <c r="AK2552" s="2"/>
      <c r="AL2552" s="90"/>
      <c r="AM2552" s="91"/>
    </row>
    <row r="2553" spans="37:39" x14ac:dyDescent="0.2">
      <c r="AK2553" s="2"/>
      <c r="AL2553" s="90"/>
      <c r="AM2553" s="91"/>
    </row>
    <row r="2554" spans="37:39" x14ac:dyDescent="0.2">
      <c r="AK2554" s="2"/>
      <c r="AL2554" s="90"/>
      <c r="AM2554" s="91"/>
    </row>
    <row r="2555" spans="37:39" x14ac:dyDescent="0.2">
      <c r="AK2555" s="2"/>
      <c r="AL2555" s="90"/>
      <c r="AM2555" s="91"/>
    </row>
    <row r="2556" spans="37:39" x14ac:dyDescent="0.2">
      <c r="AK2556" s="2"/>
      <c r="AL2556" s="90"/>
      <c r="AM2556" s="91"/>
    </row>
    <row r="2557" spans="37:39" x14ac:dyDescent="0.2">
      <c r="AK2557" s="2"/>
      <c r="AL2557" s="90"/>
      <c r="AM2557" s="91"/>
    </row>
    <row r="2558" spans="37:39" x14ac:dyDescent="0.2">
      <c r="AK2558" s="2"/>
      <c r="AL2558" s="90"/>
      <c r="AM2558" s="91"/>
    </row>
    <row r="2559" spans="37:39" x14ac:dyDescent="0.2">
      <c r="AK2559" s="2"/>
      <c r="AL2559" s="90"/>
      <c r="AM2559" s="91"/>
    </row>
    <row r="2560" spans="37:39" x14ac:dyDescent="0.2">
      <c r="AK2560" s="2"/>
      <c r="AL2560" s="90"/>
      <c r="AM2560" s="91"/>
    </row>
    <row r="2561" spans="37:39" x14ac:dyDescent="0.2">
      <c r="AK2561" s="2"/>
      <c r="AL2561" s="90"/>
      <c r="AM2561" s="91"/>
    </row>
    <row r="2562" spans="37:39" x14ac:dyDescent="0.2">
      <c r="AK2562" s="2"/>
      <c r="AL2562" s="90"/>
      <c r="AM2562" s="91"/>
    </row>
    <row r="2563" spans="37:39" x14ac:dyDescent="0.2">
      <c r="AK2563" s="2"/>
      <c r="AL2563" s="90"/>
      <c r="AM2563" s="91"/>
    </row>
    <row r="2564" spans="37:39" x14ac:dyDescent="0.2">
      <c r="AK2564" s="2"/>
      <c r="AL2564" s="90"/>
      <c r="AM2564" s="91"/>
    </row>
    <row r="2565" spans="37:39" x14ac:dyDescent="0.2">
      <c r="AK2565" s="2"/>
      <c r="AL2565" s="90"/>
      <c r="AM2565" s="91"/>
    </row>
    <row r="2566" spans="37:39" x14ac:dyDescent="0.2">
      <c r="AK2566" s="2"/>
      <c r="AL2566" s="90"/>
      <c r="AM2566" s="91"/>
    </row>
    <row r="2567" spans="37:39" x14ac:dyDescent="0.2">
      <c r="AK2567" s="2"/>
      <c r="AL2567" s="90"/>
      <c r="AM2567" s="91"/>
    </row>
    <row r="2568" spans="37:39" x14ac:dyDescent="0.2">
      <c r="AK2568" s="2"/>
      <c r="AL2568" s="90"/>
      <c r="AM2568" s="91"/>
    </row>
    <row r="2569" spans="37:39" x14ac:dyDescent="0.2">
      <c r="AK2569" s="2"/>
      <c r="AL2569" s="90"/>
      <c r="AM2569" s="91"/>
    </row>
    <row r="2570" spans="37:39" x14ac:dyDescent="0.2">
      <c r="AK2570" s="2"/>
      <c r="AL2570" s="90"/>
      <c r="AM2570" s="91"/>
    </row>
    <row r="2571" spans="37:39" x14ac:dyDescent="0.2">
      <c r="AK2571" s="2"/>
      <c r="AL2571" s="90"/>
      <c r="AM2571" s="91"/>
    </row>
    <row r="2572" spans="37:39" x14ac:dyDescent="0.2">
      <c r="AK2572" s="2"/>
      <c r="AL2572" s="90"/>
      <c r="AM2572" s="91"/>
    </row>
    <row r="2573" spans="37:39" x14ac:dyDescent="0.2">
      <c r="AK2573" s="2"/>
      <c r="AL2573" s="90"/>
      <c r="AM2573" s="91"/>
    </row>
    <row r="2574" spans="37:39" x14ac:dyDescent="0.2">
      <c r="AK2574" s="2"/>
      <c r="AL2574" s="90"/>
      <c r="AM2574" s="91"/>
    </row>
    <row r="2575" spans="37:39" x14ac:dyDescent="0.2">
      <c r="AK2575" s="2"/>
      <c r="AL2575" s="90"/>
      <c r="AM2575" s="91"/>
    </row>
    <row r="2576" spans="37:39" x14ac:dyDescent="0.2">
      <c r="AK2576" s="2"/>
      <c r="AL2576" s="90"/>
      <c r="AM2576" s="91"/>
    </row>
    <row r="2577" spans="37:39" x14ac:dyDescent="0.2">
      <c r="AK2577" s="2"/>
      <c r="AL2577" s="90"/>
      <c r="AM2577" s="91"/>
    </row>
    <row r="2578" spans="37:39" x14ac:dyDescent="0.2">
      <c r="AK2578" s="2"/>
      <c r="AL2578" s="90"/>
      <c r="AM2578" s="91"/>
    </row>
    <row r="2579" spans="37:39" x14ac:dyDescent="0.2">
      <c r="AK2579" s="2"/>
      <c r="AL2579" s="90"/>
      <c r="AM2579" s="91"/>
    </row>
    <row r="2580" spans="37:39" x14ac:dyDescent="0.2">
      <c r="AK2580" s="2"/>
      <c r="AL2580" s="90"/>
      <c r="AM2580" s="91"/>
    </row>
    <row r="2581" spans="37:39" x14ac:dyDescent="0.2">
      <c r="AK2581" s="2"/>
      <c r="AL2581" s="90"/>
      <c r="AM2581" s="91"/>
    </row>
    <row r="2582" spans="37:39" x14ac:dyDescent="0.2">
      <c r="AK2582" s="2"/>
      <c r="AL2582" s="90"/>
      <c r="AM2582" s="91"/>
    </row>
    <row r="2583" spans="37:39" x14ac:dyDescent="0.2">
      <c r="AK2583" s="2"/>
      <c r="AL2583" s="90"/>
      <c r="AM2583" s="91"/>
    </row>
    <row r="2584" spans="37:39" x14ac:dyDescent="0.2">
      <c r="AK2584" s="2"/>
      <c r="AL2584" s="90"/>
      <c r="AM2584" s="91"/>
    </row>
    <row r="2585" spans="37:39" x14ac:dyDescent="0.2">
      <c r="AK2585" s="2"/>
      <c r="AL2585" s="90"/>
      <c r="AM2585" s="91"/>
    </row>
    <row r="2586" spans="37:39" x14ac:dyDescent="0.2">
      <c r="AK2586" s="2"/>
      <c r="AL2586" s="90"/>
      <c r="AM2586" s="91"/>
    </row>
    <row r="2587" spans="37:39" x14ac:dyDescent="0.2">
      <c r="AK2587" s="2"/>
      <c r="AL2587" s="90"/>
      <c r="AM2587" s="91"/>
    </row>
    <row r="2588" spans="37:39" x14ac:dyDescent="0.2">
      <c r="AK2588" s="2"/>
      <c r="AL2588" s="90"/>
      <c r="AM2588" s="91"/>
    </row>
    <row r="2589" spans="37:39" x14ac:dyDescent="0.2">
      <c r="AK2589" s="2"/>
      <c r="AL2589" s="90"/>
      <c r="AM2589" s="91"/>
    </row>
    <row r="2590" spans="37:39" x14ac:dyDescent="0.2">
      <c r="AK2590" s="2"/>
      <c r="AL2590" s="90"/>
      <c r="AM2590" s="91"/>
    </row>
    <row r="2591" spans="37:39" x14ac:dyDescent="0.2">
      <c r="AK2591" s="2"/>
      <c r="AL2591" s="90"/>
      <c r="AM2591" s="91"/>
    </row>
    <row r="2592" spans="37:39" x14ac:dyDescent="0.2">
      <c r="AK2592" s="2"/>
      <c r="AL2592" s="90"/>
      <c r="AM2592" s="91"/>
    </row>
    <row r="2593" spans="37:39" x14ac:dyDescent="0.2">
      <c r="AK2593" s="2"/>
      <c r="AL2593" s="90"/>
      <c r="AM2593" s="91"/>
    </row>
    <row r="2594" spans="37:39" x14ac:dyDescent="0.2">
      <c r="AK2594" s="2"/>
      <c r="AL2594" s="90"/>
      <c r="AM2594" s="91"/>
    </row>
    <row r="2595" spans="37:39" x14ac:dyDescent="0.2">
      <c r="AK2595" s="2"/>
      <c r="AL2595" s="90"/>
      <c r="AM2595" s="91"/>
    </row>
    <row r="2596" spans="37:39" x14ac:dyDescent="0.2">
      <c r="AK2596" s="2"/>
      <c r="AL2596" s="90"/>
      <c r="AM2596" s="91"/>
    </row>
    <row r="2597" spans="37:39" x14ac:dyDescent="0.2">
      <c r="AK2597" s="2"/>
      <c r="AL2597" s="90"/>
      <c r="AM2597" s="91"/>
    </row>
    <row r="2598" spans="37:39" x14ac:dyDescent="0.2">
      <c r="AK2598" s="2"/>
      <c r="AL2598" s="90"/>
      <c r="AM2598" s="91"/>
    </row>
    <row r="2599" spans="37:39" x14ac:dyDescent="0.2">
      <c r="AK2599" s="2"/>
      <c r="AL2599" s="90"/>
      <c r="AM2599" s="91"/>
    </row>
    <row r="2600" spans="37:39" x14ac:dyDescent="0.2">
      <c r="AK2600" s="2"/>
      <c r="AL2600" s="90"/>
      <c r="AM2600" s="91"/>
    </row>
    <row r="2601" spans="37:39" x14ac:dyDescent="0.2">
      <c r="AK2601" s="2"/>
      <c r="AL2601" s="90"/>
      <c r="AM2601" s="91"/>
    </row>
    <row r="2602" spans="37:39" x14ac:dyDescent="0.2">
      <c r="AK2602" s="2"/>
      <c r="AL2602" s="90"/>
      <c r="AM2602" s="91"/>
    </row>
    <row r="2603" spans="37:39" x14ac:dyDescent="0.2">
      <c r="AK2603" s="2"/>
      <c r="AL2603" s="90"/>
      <c r="AM2603" s="91"/>
    </row>
    <row r="2604" spans="37:39" x14ac:dyDescent="0.2">
      <c r="AK2604" s="2"/>
      <c r="AL2604" s="90"/>
      <c r="AM2604" s="91"/>
    </row>
    <row r="2605" spans="37:39" x14ac:dyDescent="0.2">
      <c r="AK2605" s="2"/>
      <c r="AL2605" s="90"/>
      <c r="AM2605" s="91"/>
    </row>
    <row r="2606" spans="37:39" x14ac:dyDescent="0.2">
      <c r="AK2606" s="2"/>
      <c r="AL2606" s="90"/>
      <c r="AM2606" s="91"/>
    </row>
    <row r="2607" spans="37:39" x14ac:dyDescent="0.2">
      <c r="AK2607" s="2"/>
      <c r="AL2607" s="90"/>
      <c r="AM2607" s="91"/>
    </row>
    <row r="2608" spans="37:39" x14ac:dyDescent="0.2">
      <c r="AK2608" s="2"/>
      <c r="AL2608" s="90"/>
      <c r="AM2608" s="91"/>
    </row>
    <row r="2609" spans="36:39" x14ac:dyDescent="0.2">
      <c r="AK2609" s="2"/>
      <c r="AL2609" s="90"/>
      <c r="AM2609" s="91"/>
    </row>
    <row r="2610" spans="36:39" x14ac:dyDescent="0.2">
      <c r="AK2610" s="2"/>
      <c r="AL2610" s="90"/>
      <c r="AM2610" s="91"/>
    </row>
    <row r="2611" spans="36:39" x14ac:dyDescent="0.2">
      <c r="AK2611" s="2"/>
      <c r="AL2611" s="90"/>
      <c r="AM2611" s="91"/>
    </row>
    <row r="2612" spans="36:39" x14ac:dyDescent="0.2">
      <c r="AK2612" s="2"/>
      <c r="AL2612" s="90"/>
      <c r="AM2612" s="91"/>
    </row>
    <row r="2613" spans="36:39" x14ac:dyDescent="0.2">
      <c r="AK2613" s="2"/>
      <c r="AL2613" s="90"/>
      <c r="AM2613" s="91"/>
    </row>
    <row r="2614" spans="36:39" x14ac:dyDescent="0.2">
      <c r="AK2614" s="2"/>
      <c r="AL2614" s="90"/>
      <c r="AM2614" s="91"/>
    </row>
    <row r="2615" spans="36:39" x14ac:dyDescent="0.2">
      <c r="AK2615" s="2"/>
      <c r="AL2615" s="90"/>
      <c r="AM2615" s="91"/>
    </row>
    <row r="2616" spans="36:39" x14ac:dyDescent="0.2">
      <c r="AK2616" s="2"/>
      <c r="AL2616" s="90"/>
      <c r="AM2616" s="91"/>
    </row>
    <row r="2617" spans="36:39" ht="13.5" thickBot="1" x14ac:dyDescent="0.25">
      <c r="AK2617" s="2"/>
      <c r="AL2617" s="90"/>
      <c r="AM2617" s="91"/>
    </row>
    <row r="2618" spans="36:39" ht="13.5" thickBot="1" x14ac:dyDescent="0.25">
      <c r="AJ2618" s="87"/>
      <c r="AK2618" s="87"/>
      <c r="AL2618" s="89"/>
      <c r="AM2618" s="92"/>
    </row>
    <row r="2619" spans="36:39" x14ac:dyDescent="0.2">
      <c r="AL2619" s="90"/>
      <c r="AM2619" s="91"/>
    </row>
  </sheetData>
  <mergeCells count="8">
    <mergeCell ref="B14:C14"/>
    <mergeCell ref="I6:I13"/>
    <mergeCell ref="B8:B13"/>
    <mergeCell ref="F1:M1"/>
    <mergeCell ref="D22:D25"/>
    <mergeCell ref="J9:M13"/>
    <mergeCell ref="F3:M3"/>
    <mergeCell ref="F4:M4"/>
  </mergeCells>
  <hyperlinks>
    <hyperlink ref="F1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ED664-A7CC-441A-88F0-E0BFE0E9648B}">
  <dimension ref="A41:D90"/>
  <sheetViews>
    <sheetView topLeftCell="A82" zoomScale="89" zoomScaleNormal="89" workbookViewId="0">
      <selection activeCell="C64" sqref="C64:C89"/>
    </sheetView>
  </sheetViews>
  <sheetFormatPr defaultRowHeight="18" x14ac:dyDescent="0.2"/>
  <cols>
    <col min="1" max="1" width="15.5" style="255" bestFit="1" customWidth="1"/>
    <col min="2" max="3" width="11.6640625" style="255" bestFit="1" customWidth="1"/>
    <col min="4" max="4" width="13.6640625" style="275" bestFit="1" customWidth="1"/>
    <col min="5" max="5" width="11.6640625" style="255" bestFit="1" customWidth="1"/>
    <col min="6" max="16384" width="9.33203125" style="255"/>
  </cols>
  <sheetData>
    <row r="41" spans="1:4" x14ac:dyDescent="0.2">
      <c r="D41" s="275">
        <v>0.98</v>
      </c>
    </row>
    <row r="42" spans="1:4" x14ac:dyDescent="0.2">
      <c r="D42" s="275">
        <v>0.99</v>
      </c>
    </row>
    <row r="43" spans="1:4" x14ac:dyDescent="0.2">
      <c r="A43" s="255">
        <v>0</v>
      </c>
      <c r="B43" s="276">
        <v>4.9411764705882355</v>
      </c>
      <c r="C43" s="276">
        <f>B43</f>
        <v>4.9411764705882355</v>
      </c>
      <c r="D43" s="275">
        <v>1</v>
      </c>
    </row>
    <row r="44" spans="1:4" x14ac:dyDescent="0.2">
      <c r="A44" s="255">
        <v>1</v>
      </c>
      <c r="B44" s="276">
        <v>4.666666666666667</v>
      </c>
      <c r="C44" s="260">
        <f>B44*D43</f>
        <v>4.666666666666667</v>
      </c>
      <c r="D44" s="275">
        <v>1.01</v>
      </c>
    </row>
    <row r="45" spans="1:4" x14ac:dyDescent="0.2">
      <c r="A45" s="255">
        <v>2</v>
      </c>
      <c r="B45" s="276">
        <v>4.4210526315789478</v>
      </c>
      <c r="C45" s="260">
        <f t="shared" ref="C45:C89" si="0">B45*D44</f>
        <v>4.4652631578947375</v>
      </c>
      <c r="D45" s="275">
        <v>1.02</v>
      </c>
    </row>
    <row r="46" spans="1:4" x14ac:dyDescent="0.2">
      <c r="A46" s="255">
        <v>3</v>
      </c>
      <c r="B46" s="276">
        <v>4.2</v>
      </c>
      <c r="C46" s="260">
        <f t="shared" si="0"/>
        <v>4.2840000000000007</v>
      </c>
      <c r="D46" s="275">
        <v>1.03</v>
      </c>
    </row>
    <row r="47" spans="1:4" x14ac:dyDescent="0.2">
      <c r="A47" s="255">
        <v>4</v>
      </c>
      <c r="B47" s="276">
        <v>4</v>
      </c>
      <c r="C47" s="260">
        <f t="shared" si="0"/>
        <v>4.12</v>
      </c>
      <c r="D47" s="275">
        <v>1.04</v>
      </c>
    </row>
    <row r="48" spans="1:4" x14ac:dyDescent="0.2">
      <c r="A48" s="255">
        <v>5</v>
      </c>
      <c r="B48" s="276">
        <v>3.8181818181818183</v>
      </c>
      <c r="C48" s="260">
        <f t="shared" si="0"/>
        <v>3.9709090909090912</v>
      </c>
      <c r="D48" s="275">
        <v>1.05</v>
      </c>
    </row>
    <row r="49" spans="1:4" x14ac:dyDescent="0.2">
      <c r="A49" s="255">
        <v>6</v>
      </c>
      <c r="B49" s="276">
        <v>3.652173913043478</v>
      </c>
      <c r="C49" s="260">
        <f t="shared" si="0"/>
        <v>3.8347826086956522</v>
      </c>
      <c r="D49" s="275">
        <v>1.06</v>
      </c>
    </row>
    <row r="50" spans="1:4" x14ac:dyDescent="0.2">
      <c r="A50" s="255">
        <v>7</v>
      </c>
      <c r="B50" s="276">
        <v>3.5</v>
      </c>
      <c r="C50" s="260">
        <f t="shared" si="0"/>
        <v>3.71</v>
      </c>
      <c r="D50" s="275">
        <v>1.07</v>
      </c>
    </row>
    <row r="51" spans="1:4" x14ac:dyDescent="0.2">
      <c r="A51" s="255">
        <v>8</v>
      </c>
      <c r="B51" s="276">
        <v>3.36</v>
      </c>
      <c r="C51" s="260">
        <f t="shared" si="0"/>
        <v>3.5952000000000002</v>
      </c>
      <c r="D51" s="275">
        <v>1.08</v>
      </c>
    </row>
    <row r="52" spans="1:4" x14ac:dyDescent="0.2">
      <c r="A52" s="255">
        <v>9</v>
      </c>
      <c r="B52" s="276">
        <v>3.2307692307692308</v>
      </c>
      <c r="C52" s="260">
        <f t="shared" si="0"/>
        <v>3.4892307692307694</v>
      </c>
      <c r="D52" s="275">
        <v>1.0900000000000001</v>
      </c>
    </row>
    <row r="53" spans="1:4" x14ac:dyDescent="0.2">
      <c r="A53" s="255">
        <v>10</v>
      </c>
      <c r="B53" s="276">
        <v>3.1111111111111112</v>
      </c>
      <c r="C53" s="260">
        <f t="shared" si="0"/>
        <v>3.3911111111111114</v>
      </c>
      <c r="D53" s="275">
        <v>1.1000000000000001</v>
      </c>
    </row>
    <row r="54" spans="1:4" x14ac:dyDescent="0.2">
      <c r="A54" s="255">
        <v>11</v>
      </c>
      <c r="B54" s="276">
        <v>3</v>
      </c>
      <c r="C54" s="260">
        <f t="shared" si="0"/>
        <v>3.3000000000000003</v>
      </c>
      <c r="D54" s="275">
        <v>1.1100000000000001</v>
      </c>
    </row>
    <row r="55" spans="1:4" x14ac:dyDescent="0.2">
      <c r="A55" s="255">
        <v>12</v>
      </c>
      <c r="B55" s="276">
        <v>2.896551724137931</v>
      </c>
      <c r="C55" s="260">
        <f t="shared" si="0"/>
        <v>3.2151724137931037</v>
      </c>
      <c r="D55" s="275">
        <v>1.1200000000000001</v>
      </c>
    </row>
    <row r="56" spans="1:4" x14ac:dyDescent="0.2">
      <c r="A56" s="255">
        <v>13</v>
      </c>
      <c r="B56" s="276">
        <v>2.8</v>
      </c>
      <c r="C56" s="260">
        <f t="shared" si="0"/>
        <v>3.1360000000000001</v>
      </c>
      <c r="D56" s="275">
        <v>1.1299999999999999</v>
      </c>
    </row>
    <row r="57" spans="1:4" x14ac:dyDescent="0.2">
      <c r="A57" s="255">
        <v>14</v>
      </c>
      <c r="B57" s="276">
        <v>2.7096774193548385</v>
      </c>
      <c r="C57" s="260">
        <f t="shared" si="0"/>
        <v>3.0619354838709674</v>
      </c>
      <c r="D57" s="275">
        <v>1.1399999999999999</v>
      </c>
    </row>
    <row r="58" spans="1:4" x14ac:dyDescent="0.2">
      <c r="A58" s="255">
        <v>15</v>
      </c>
      <c r="B58" s="276">
        <v>2.625</v>
      </c>
      <c r="C58" s="260">
        <f t="shared" si="0"/>
        <v>2.9924999999999997</v>
      </c>
      <c r="D58" s="275">
        <v>1.1499999999999999</v>
      </c>
    </row>
    <row r="59" spans="1:4" x14ac:dyDescent="0.2">
      <c r="A59" s="255">
        <v>16</v>
      </c>
      <c r="B59" s="276">
        <v>2.5454545454545454</v>
      </c>
      <c r="C59" s="260">
        <f t="shared" si="0"/>
        <v>2.9272727272727268</v>
      </c>
      <c r="D59" s="275">
        <v>1.1599999999999999</v>
      </c>
    </row>
    <row r="60" spans="1:4" x14ac:dyDescent="0.2">
      <c r="A60" s="255">
        <v>17</v>
      </c>
      <c r="B60" s="276">
        <v>2.4705882352941178</v>
      </c>
      <c r="C60" s="260">
        <f t="shared" si="0"/>
        <v>2.8658823529411763</v>
      </c>
      <c r="D60" s="275">
        <v>1.17</v>
      </c>
    </row>
    <row r="61" spans="1:4" x14ac:dyDescent="0.2">
      <c r="A61" s="255">
        <v>18</v>
      </c>
      <c r="B61" s="276">
        <v>2.4</v>
      </c>
      <c r="C61" s="260">
        <f t="shared" si="0"/>
        <v>2.8079999999999998</v>
      </c>
      <c r="D61" s="275">
        <v>1.18</v>
      </c>
    </row>
    <row r="62" spans="1:4" x14ac:dyDescent="0.2">
      <c r="A62" s="255">
        <v>19</v>
      </c>
      <c r="B62" s="276">
        <v>2.3333333333333335</v>
      </c>
      <c r="C62" s="260">
        <f t="shared" si="0"/>
        <v>2.7533333333333334</v>
      </c>
      <c r="D62" s="275">
        <v>1.19</v>
      </c>
    </row>
    <row r="63" spans="1:4" x14ac:dyDescent="0.2">
      <c r="A63" s="255">
        <v>20</v>
      </c>
      <c r="B63" s="276">
        <v>2.2702702702702702</v>
      </c>
      <c r="C63" s="260">
        <f t="shared" si="0"/>
        <v>2.7016216216216216</v>
      </c>
      <c r="D63" s="275">
        <v>1.2</v>
      </c>
    </row>
    <row r="64" spans="1:4" x14ac:dyDescent="0.2">
      <c r="A64" s="255">
        <v>21</v>
      </c>
      <c r="B64" s="276">
        <v>2.2105263157894739</v>
      </c>
      <c r="C64" s="260">
        <f t="shared" si="0"/>
        <v>2.6526315789473687</v>
      </c>
      <c r="D64" s="275">
        <v>1.21</v>
      </c>
    </row>
    <row r="65" spans="1:4" x14ac:dyDescent="0.2">
      <c r="A65" s="255">
        <v>21</v>
      </c>
      <c r="B65" s="276">
        <v>2.1538461538461537</v>
      </c>
      <c r="C65" s="260">
        <f t="shared" si="0"/>
        <v>2.606153846153846</v>
      </c>
      <c r="D65" s="275">
        <v>1.21</v>
      </c>
    </row>
    <row r="66" spans="1:4" x14ac:dyDescent="0.2">
      <c r="A66" s="255">
        <v>20</v>
      </c>
      <c r="B66" s="276">
        <v>2.1</v>
      </c>
      <c r="C66" s="260">
        <f t="shared" si="0"/>
        <v>2.5409999999999999</v>
      </c>
      <c r="D66" s="275">
        <v>1.2</v>
      </c>
    </row>
    <row r="67" spans="1:4" x14ac:dyDescent="0.2">
      <c r="A67" s="255">
        <v>19</v>
      </c>
      <c r="B67" s="276">
        <v>2.1</v>
      </c>
      <c r="C67" s="260">
        <f t="shared" si="0"/>
        <v>2.52</v>
      </c>
      <c r="D67" s="275">
        <v>1.19</v>
      </c>
    </row>
    <row r="68" spans="1:4" x14ac:dyDescent="0.2">
      <c r="A68" s="255">
        <v>18</v>
      </c>
      <c r="B68" s="276">
        <v>2.1538461538461537</v>
      </c>
      <c r="C68" s="260">
        <f t="shared" si="0"/>
        <v>2.563076923076923</v>
      </c>
      <c r="D68" s="275">
        <v>1.18</v>
      </c>
    </row>
    <row r="69" spans="1:4" x14ac:dyDescent="0.2">
      <c r="A69" s="255">
        <v>17</v>
      </c>
      <c r="B69" s="276">
        <v>2.2105263157894739</v>
      </c>
      <c r="C69" s="260">
        <f t="shared" si="0"/>
        <v>2.608421052631579</v>
      </c>
      <c r="D69" s="275">
        <v>1.17</v>
      </c>
    </row>
    <row r="70" spans="1:4" x14ac:dyDescent="0.2">
      <c r="A70" s="255">
        <v>16</v>
      </c>
      <c r="B70" s="276">
        <v>2.2702702702702702</v>
      </c>
      <c r="C70" s="260">
        <f t="shared" si="0"/>
        <v>2.6562162162162157</v>
      </c>
      <c r="D70" s="275">
        <v>1.1599999999999999</v>
      </c>
    </row>
    <row r="71" spans="1:4" x14ac:dyDescent="0.2">
      <c r="A71" s="255">
        <v>15</v>
      </c>
      <c r="B71" s="276">
        <v>2.3333333333333335</v>
      </c>
      <c r="C71" s="260">
        <f t="shared" si="0"/>
        <v>2.7066666666666666</v>
      </c>
      <c r="D71" s="275">
        <v>1.1499999999999999</v>
      </c>
    </row>
    <row r="72" spans="1:4" x14ac:dyDescent="0.2">
      <c r="A72" s="255">
        <v>14</v>
      </c>
      <c r="B72" s="276">
        <v>2.4</v>
      </c>
      <c r="C72" s="260">
        <f t="shared" si="0"/>
        <v>2.76</v>
      </c>
      <c r="D72" s="275">
        <v>1.1399999999999999</v>
      </c>
    </row>
    <row r="73" spans="1:4" x14ac:dyDescent="0.2">
      <c r="A73" s="255">
        <v>13</v>
      </c>
      <c r="B73" s="276">
        <v>2.4705882352941178</v>
      </c>
      <c r="C73" s="260">
        <f t="shared" si="0"/>
        <v>2.8164705882352941</v>
      </c>
      <c r="D73" s="275">
        <v>1.1299999999999999</v>
      </c>
    </row>
    <row r="74" spans="1:4" x14ac:dyDescent="0.2">
      <c r="A74" s="255">
        <v>12</v>
      </c>
      <c r="B74" s="276">
        <v>2.5454545454545454</v>
      </c>
      <c r="C74" s="260">
        <f t="shared" si="0"/>
        <v>2.876363636363636</v>
      </c>
      <c r="D74" s="275">
        <v>1.1200000000000001</v>
      </c>
    </row>
    <row r="75" spans="1:4" x14ac:dyDescent="0.2">
      <c r="A75" s="255">
        <v>11</v>
      </c>
      <c r="B75" s="276">
        <v>2.625</v>
      </c>
      <c r="C75" s="260">
        <f t="shared" si="0"/>
        <v>2.9400000000000004</v>
      </c>
      <c r="D75" s="275">
        <v>1.1100000000000001</v>
      </c>
    </row>
    <row r="76" spans="1:4" x14ac:dyDescent="0.2">
      <c r="A76" s="255">
        <v>10</v>
      </c>
      <c r="B76" s="276">
        <v>2.7096774193548385</v>
      </c>
      <c r="C76" s="260">
        <f t="shared" si="0"/>
        <v>3.007741935483871</v>
      </c>
      <c r="D76" s="275">
        <v>1.1000000000000001</v>
      </c>
    </row>
    <row r="77" spans="1:4" x14ac:dyDescent="0.2">
      <c r="A77" s="255">
        <v>9</v>
      </c>
      <c r="B77" s="276">
        <v>2.8</v>
      </c>
      <c r="C77" s="260">
        <f t="shared" si="0"/>
        <v>3.08</v>
      </c>
      <c r="D77" s="275">
        <v>1.0900000000000001</v>
      </c>
    </row>
    <row r="78" spans="1:4" x14ac:dyDescent="0.2">
      <c r="A78" s="255">
        <v>8</v>
      </c>
      <c r="B78" s="276">
        <v>2.896551724137931</v>
      </c>
      <c r="C78" s="260">
        <f t="shared" si="0"/>
        <v>3.1572413793103449</v>
      </c>
      <c r="D78" s="275">
        <v>1.08</v>
      </c>
    </row>
    <row r="79" spans="1:4" x14ac:dyDescent="0.2">
      <c r="A79" s="255">
        <v>7</v>
      </c>
      <c r="B79" s="276">
        <v>3</v>
      </c>
      <c r="C79" s="260">
        <f t="shared" si="0"/>
        <v>3.24</v>
      </c>
      <c r="D79" s="275">
        <v>1.07</v>
      </c>
    </row>
    <row r="80" spans="1:4" x14ac:dyDescent="0.2">
      <c r="A80" s="255">
        <v>6</v>
      </c>
      <c r="B80" s="276">
        <v>3.1111111111111112</v>
      </c>
      <c r="C80" s="260">
        <f t="shared" si="0"/>
        <v>3.3288888888888892</v>
      </c>
      <c r="D80" s="275">
        <v>1.06</v>
      </c>
    </row>
    <row r="81" spans="1:4" x14ac:dyDescent="0.2">
      <c r="A81" s="255">
        <v>5</v>
      </c>
      <c r="B81" s="276">
        <v>3.2307692307692308</v>
      </c>
      <c r="C81" s="260">
        <f t="shared" si="0"/>
        <v>3.4246153846153851</v>
      </c>
      <c r="D81" s="275">
        <v>1.05</v>
      </c>
    </row>
    <row r="82" spans="1:4" x14ac:dyDescent="0.2">
      <c r="A82" s="255">
        <v>4</v>
      </c>
      <c r="B82" s="276">
        <v>3.36</v>
      </c>
      <c r="C82" s="260">
        <f t="shared" si="0"/>
        <v>3.528</v>
      </c>
      <c r="D82" s="275">
        <v>1.04</v>
      </c>
    </row>
    <row r="83" spans="1:4" x14ac:dyDescent="0.2">
      <c r="A83" s="255">
        <v>3</v>
      </c>
      <c r="B83" s="276">
        <v>3.5</v>
      </c>
      <c r="C83" s="260">
        <f t="shared" si="0"/>
        <v>3.64</v>
      </c>
      <c r="D83" s="275">
        <v>1.03</v>
      </c>
    </row>
    <row r="84" spans="1:4" x14ac:dyDescent="0.2">
      <c r="A84" s="255">
        <v>2</v>
      </c>
      <c r="B84" s="276">
        <v>3.652173913043478</v>
      </c>
      <c r="C84" s="260">
        <f t="shared" si="0"/>
        <v>3.7617391304347825</v>
      </c>
      <c r="D84" s="275">
        <v>1.02</v>
      </c>
    </row>
    <row r="85" spans="1:4" x14ac:dyDescent="0.2">
      <c r="A85" s="255">
        <v>1</v>
      </c>
      <c r="B85" s="276">
        <v>3.8181818181818183</v>
      </c>
      <c r="C85" s="260">
        <f t="shared" si="0"/>
        <v>3.894545454545455</v>
      </c>
      <c r="D85" s="275">
        <v>1.01</v>
      </c>
    </row>
    <row r="86" spans="1:4" x14ac:dyDescent="0.2">
      <c r="A86" s="255">
        <v>0</v>
      </c>
      <c r="B86" s="276">
        <v>4</v>
      </c>
      <c r="C86" s="260">
        <f t="shared" si="0"/>
        <v>4.04</v>
      </c>
      <c r="D86" s="275">
        <v>1</v>
      </c>
    </row>
    <row r="87" spans="1:4" x14ac:dyDescent="0.2">
      <c r="B87" s="276">
        <v>4.2</v>
      </c>
      <c r="C87" s="260">
        <f t="shared" si="0"/>
        <v>4.2</v>
      </c>
      <c r="D87" s="275">
        <v>0.99</v>
      </c>
    </row>
    <row r="88" spans="1:4" x14ac:dyDescent="0.2">
      <c r="B88" s="276">
        <v>4.4210526315789478</v>
      </c>
      <c r="C88" s="260">
        <f t="shared" si="0"/>
        <v>4.3768421052631581</v>
      </c>
      <c r="D88" s="275">
        <v>0.98</v>
      </c>
    </row>
    <row r="89" spans="1:4" x14ac:dyDescent="0.2">
      <c r="B89" s="276">
        <v>4.666666666666667</v>
      </c>
      <c r="C89" s="260">
        <f t="shared" si="0"/>
        <v>4.5733333333333333</v>
      </c>
      <c r="D89" s="275">
        <v>0.97</v>
      </c>
    </row>
    <row r="90" spans="1:4" x14ac:dyDescent="0.2">
      <c r="B90" s="276">
        <v>4.9411764705882355</v>
      </c>
      <c r="C90" s="276">
        <f>B90</f>
        <v>4.9411764705882355</v>
      </c>
      <c r="D90" s="275">
        <v>0.96</v>
      </c>
    </row>
  </sheetData>
  <sortState xmlns:xlrd2="http://schemas.microsoft.com/office/spreadsheetml/2017/richdata2" ref="B67:B90">
    <sortCondition ref="B67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C6F0A-C1B5-4553-8EDC-C3DC89ABCC5E}">
  <dimension ref="B4:AE602"/>
  <sheetViews>
    <sheetView topLeftCell="A3" workbookViewId="0">
      <selection activeCell="E33" sqref="E33"/>
    </sheetView>
  </sheetViews>
  <sheetFormatPr defaultRowHeight="11.25" x14ac:dyDescent="0.2"/>
  <cols>
    <col min="16" max="16" width="13.33203125" bestFit="1" customWidth="1"/>
    <col min="17" max="17" width="13.6640625" bestFit="1" customWidth="1"/>
    <col min="18" max="18" width="15.33203125" bestFit="1" customWidth="1"/>
    <col min="19" max="19" width="10.6640625" bestFit="1" customWidth="1"/>
    <col min="21" max="21" width="10.6640625" bestFit="1" customWidth="1"/>
    <col min="30" max="31" width="9.6640625" style="203" bestFit="1" customWidth="1"/>
  </cols>
  <sheetData>
    <row r="4" spans="2:31" x14ac:dyDescent="0.2">
      <c r="Z4" s="232">
        <v>0.61799999999999999</v>
      </c>
      <c r="AA4" s="232">
        <v>1</v>
      </c>
      <c r="AB4" s="232">
        <v>2</v>
      </c>
      <c r="AC4" s="226">
        <f>AA4+AB4</f>
        <v>3</v>
      </c>
      <c r="AD4" s="203">
        <f>AA4/$AC4</f>
        <v>0.33333333333333331</v>
      </c>
      <c r="AE4" s="203">
        <f>AB4/$AC4</f>
        <v>0.66666666666666663</v>
      </c>
    </row>
    <row r="5" spans="2:31" x14ac:dyDescent="0.2">
      <c r="Z5" s="232">
        <f>Z4</f>
        <v>0.61799999999999999</v>
      </c>
      <c r="AA5" s="232">
        <v>3</v>
      </c>
      <c r="AB5" s="232">
        <v>4</v>
      </c>
      <c r="AC5" s="226">
        <f t="shared" ref="AC5:AC50" si="0">AA5+AB5</f>
        <v>7</v>
      </c>
      <c r="AD5" s="203">
        <f t="shared" ref="AD5:AD50" si="1">AA5/$AC5</f>
        <v>0.42857142857142855</v>
      </c>
      <c r="AE5" s="203">
        <f t="shared" ref="AE5:AE50" si="2">AB5/$AC5</f>
        <v>0.5714285714285714</v>
      </c>
    </row>
    <row r="6" spans="2:31" x14ac:dyDescent="0.2">
      <c r="Z6" s="232">
        <f t="shared" ref="Z6:Z69" si="3">Z5</f>
        <v>0.61799999999999999</v>
      </c>
      <c r="AA6" s="232">
        <v>5</v>
      </c>
      <c r="AB6" s="232">
        <v>6</v>
      </c>
      <c r="AC6" s="226">
        <f t="shared" si="0"/>
        <v>11</v>
      </c>
      <c r="AD6" s="203">
        <f t="shared" si="1"/>
        <v>0.45454545454545453</v>
      </c>
      <c r="AE6" s="203">
        <f t="shared" si="2"/>
        <v>0.54545454545454541</v>
      </c>
    </row>
    <row r="7" spans="2:31" x14ac:dyDescent="0.2">
      <c r="Z7" s="232">
        <f t="shared" si="3"/>
        <v>0.61799999999999999</v>
      </c>
      <c r="AA7" s="232">
        <v>7</v>
      </c>
      <c r="AB7" s="232">
        <v>8</v>
      </c>
      <c r="AC7" s="226">
        <f t="shared" si="0"/>
        <v>15</v>
      </c>
      <c r="AD7" s="203">
        <f t="shared" si="1"/>
        <v>0.46666666666666667</v>
      </c>
      <c r="AE7" s="203">
        <f t="shared" si="2"/>
        <v>0.53333333333333333</v>
      </c>
    </row>
    <row r="8" spans="2:31" x14ac:dyDescent="0.2">
      <c r="Z8" s="232">
        <f t="shared" si="3"/>
        <v>0.61799999999999999</v>
      </c>
      <c r="AA8" s="232">
        <v>9</v>
      </c>
      <c r="AB8" s="232">
        <v>10</v>
      </c>
      <c r="AC8" s="226">
        <f t="shared" si="0"/>
        <v>19</v>
      </c>
      <c r="AD8" s="203">
        <f t="shared" si="1"/>
        <v>0.47368421052631576</v>
      </c>
      <c r="AE8" s="203">
        <f t="shared" si="2"/>
        <v>0.52631578947368418</v>
      </c>
    </row>
    <row r="9" spans="2:31" x14ac:dyDescent="0.2">
      <c r="Z9" s="232">
        <f t="shared" si="3"/>
        <v>0.61799999999999999</v>
      </c>
      <c r="AA9" s="232">
        <v>11</v>
      </c>
      <c r="AB9" s="232">
        <v>12</v>
      </c>
      <c r="AC9" s="226">
        <f t="shared" si="0"/>
        <v>23</v>
      </c>
      <c r="AD9" s="203">
        <f t="shared" si="1"/>
        <v>0.47826086956521741</v>
      </c>
      <c r="AE9" s="203">
        <f t="shared" si="2"/>
        <v>0.52173913043478259</v>
      </c>
    </row>
    <row r="10" spans="2:31" x14ac:dyDescent="0.2">
      <c r="B10">
        <v>4</v>
      </c>
      <c r="Z10" s="232">
        <f t="shared" si="3"/>
        <v>0.61799999999999999</v>
      </c>
      <c r="AA10" s="232">
        <v>13</v>
      </c>
      <c r="AB10" s="232">
        <v>14</v>
      </c>
      <c r="AC10" s="226">
        <f t="shared" si="0"/>
        <v>27</v>
      </c>
      <c r="AD10" s="203">
        <f t="shared" si="1"/>
        <v>0.48148148148148145</v>
      </c>
      <c r="AE10" s="203">
        <f t="shared" si="2"/>
        <v>0.51851851851851849</v>
      </c>
    </row>
    <row r="11" spans="2:31" x14ac:dyDescent="0.2">
      <c r="B11">
        <f>B10*4</f>
        <v>16</v>
      </c>
      <c r="Z11" s="232">
        <f t="shared" si="3"/>
        <v>0.61799999999999999</v>
      </c>
      <c r="AA11" s="232">
        <v>15</v>
      </c>
      <c r="AB11" s="232">
        <v>16</v>
      </c>
      <c r="AC11" s="226">
        <f t="shared" si="0"/>
        <v>31</v>
      </c>
      <c r="AD11" s="203">
        <f t="shared" si="1"/>
        <v>0.4838709677419355</v>
      </c>
      <c r="AE11" s="203">
        <f t="shared" si="2"/>
        <v>0.5161290322580645</v>
      </c>
    </row>
    <row r="12" spans="2:31" x14ac:dyDescent="0.2">
      <c r="B12">
        <f t="shared" ref="B12:B28" si="4">B11*4</f>
        <v>64</v>
      </c>
      <c r="Z12" s="232">
        <f t="shared" si="3"/>
        <v>0.61799999999999999</v>
      </c>
      <c r="AA12" s="232">
        <v>17</v>
      </c>
      <c r="AB12" s="232">
        <v>18</v>
      </c>
      <c r="AC12" s="226">
        <f t="shared" si="0"/>
        <v>35</v>
      </c>
      <c r="AD12" s="203">
        <f t="shared" si="1"/>
        <v>0.48571428571428571</v>
      </c>
      <c r="AE12" s="203">
        <f t="shared" si="2"/>
        <v>0.51428571428571423</v>
      </c>
    </row>
    <row r="13" spans="2:31" x14ac:dyDescent="0.2">
      <c r="B13">
        <f t="shared" si="4"/>
        <v>256</v>
      </c>
      <c r="Z13" s="232">
        <f t="shared" si="3"/>
        <v>0.61799999999999999</v>
      </c>
      <c r="AA13" s="232">
        <v>19</v>
      </c>
      <c r="AB13" s="232">
        <v>20</v>
      </c>
      <c r="AC13" s="226">
        <f t="shared" si="0"/>
        <v>39</v>
      </c>
      <c r="AD13" s="203">
        <f t="shared" si="1"/>
        <v>0.48717948717948717</v>
      </c>
      <c r="AE13" s="203">
        <f t="shared" si="2"/>
        <v>0.51282051282051277</v>
      </c>
    </row>
    <row r="14" spans="2:31" x14ac:dyDescent="0.2">
      <c r="B14">
        <f t="shared" si="4"/>
        <v>1024</v>
      </c>
      <c r="Z14" s="232">
        <f t="shared" si="3"/>
        <v>0.61799999999999999</v>
      </c>
      <c r="AA14" s="232">
        <v>21</v>
      </c>
      <c r="AB14" s="232">
        <v>22</v>
      </c>
      <c r="AC14" s="226">
        <f t="shared" si="0"/>
        <v>43</v>
      </c>
      <c r="AD14" s="203">
        <f t="shared" si="1"/>
        <v>0.48837209302325579</v>
      </c>
      <c r="AE14" s="203">
        <f t="shared" si="2"/>
        <v>0.51162790697674421</v>
      </c>
    </row>
    <row r="15" spans="2:31" x14ac:dyDescent="0.2">
      <c r="B15">
        <f t="shared" si="4"/>
        <v>4096</v>
      </c>
      <c r="Z15" s="232">
        <f t="shared" si="3"/>
        <v>0.61799999999999999</v>
      </c>
      <c r="AA15" s="232">
        <v>23</v>
      </c>
      <c r="AB15" s="232">
        <v>24</v>
      </c>
      <c r="AC15" s="226">
        <f t="shared" si="0"/>
        <v>47</v>
      </c>
      <c r="AD15" s="203">
        <f t="shared" si="1"/>
        <v>0.48936170212765956</v>
      </c>
      <c r="AE15" s="203">
        <f t="shared" si="2"/>
        <v>0.51063829787234039</v>
      </c>
    </row>
    <row r="16" spans="2:31" x14ac:dyDescent="0.2">
      <c r="B16">
        <f t="shared" si="4"/>
        <v>16384</v>
      </c>
      <c r="Z16" s="232">
        <f t="shared" si="3"/>
        <v>0.61799999999999999</v>
      </c>
      <c r="AA16" s="232">
        <v>25</v>
      </c>
      <c r="AB16" s="232">
        <v>26</v>
      </c>
      <c r="AC16" s="226">
        <f t="shared" si="0"/>
        <v>51</v>
      </c>
      <c r="AD16" s="203">
        <f t="shared" si="1"/>
        <v>0.49019607843137253</v>
      </c>
      <c r="AE16" s="203">
        <f t="shared" si="2"/>
        <v>0.50980392156862742</v>
      </c>
    </row>
    <row r="17" spans="2:31" x14ac:dyDescent="0.2">
      <c r="B17">
        <f t="shared" si="4"/>
        <v>65536</v>
      </c>
      <c r="Z17" s="232">
        <f t="shared" si="3"/>
        <v>0.61799999999999999</v>
      </c>
      <c r="AA17" s="232">
        <v>27</v>
      </c>
      <c r="AB17" s="232">
        <v>28</v>
      </c>
      <c r="AC17" s="226">
        <f t="shared" si="0"/>
        <v>55</v>
      </c>
      <c r="AD17" s="203">
        <f t="shared" si="1"/>
        <v>0.49090909090909091</v>
      </c>
      <c r="AE17" s="203">
        <f t="shared" si="2"/>
        <v>0.50909090909090904</v>
      </c>
    </row>
    <row r="18" spans="2:31" ht="12" thickBot="1" x14ac:dyDescent="0.25">
      <c r="B18">
        <f t="shared" si="4"/>
        <v>262144</v>
      </c>
      <c r="Z18" s="232">
        <f t="shared" si="3"/>
        <v>0.61799999999999999</v>
      </c>
      <c r="AA18" s="232">
        <v>29</v>
      </c>
      <c r="AB18" s="232">
        <v>30</v>
      </c>
      <c r="AC18" s="226">
        <f t="shared" si="0"/>
        <v>59</v>
      </c>
      <c r="AD18" s="203">
        <f t="shared" si="1"/>
        <v>0.49152542372881358</v>
      </c>
      <c r="AE18" s="203">
        <f t="shared" si="2"/>
        <v>0.50847457627118642</v>
      </c>
    </row>
    <row r="19" spans="2:31" ht="12" thickTop="1" x14ac:dyDescent="0.2">
      <c r="B19">
        <f t="shared" si="4"/>
        <v>1048576</v>
      </c>
      <c r="L19">
        <v>129.74629999999999</v>
      </c>
      <c r="O19" s="109" t="s">
        <v>22</v>
      </c>
      <c r="P19" s="149">
        <v>1</v>
      </c>
      <c r="Q19" s="153">
        <v>1</v>
      </c>
      <c r="R19" s="183">
        <f>CONTROL!H14</f>
        <v>0</v>
      </c>
      <c r="S19">
        <f t="shared" ref="S19:S36" si="5">R19/R20</f>
        <v>0</v>
      </c>
      <c r="Z19" s="232">
        <f t="shared" si="3"/>
        <v>0.61799999999999999</v>
      </c>
      <c r="AA19" s="232">
        <v>31</v>
      </c>
      <c r="AB19" s="232">
        <v>32</v>
      </c>
      <c r="AC19" s="226">
        <f t="shared" si="0"/>
        <v>63</v>
      </c>
      <c r="AD19" s="203">
        <f t="shared" si="1"/>
        <v>0.49206349206349204</v>
      </c>
      <c r="AE19" s="203">
        <f t="shared" si="2"/>
        <v>0.50793650793650791</v>
      </c>
    </row>
    <row r="20" spans="2:31" x14ac:dyDescent="0.2">
      <c r="B20">
        <f t="shared" si="4"/>
        <v>4194304</v>
      </c>
      <c r="L20">
        <v>128</v>
      </c>
      <c r="O20" s="119" t="s">
        <v>25</v>
      </c>
      <c r="P20" s="150">
        <v>1.5</v>
      </c>
      <c r="Q20" s="125">
        <v>1.4983070768766817</v>
      </c>
      <c r="R20" s="183">
        <f>P20-Q20</f>
        <v>1.6929231233182573E-3</v>
      </c>
      <c r="S20">
        <f t="shared" si="5"/>
        <v>0.33352154211024027</v>
      </c>
      <c r="Z20" s="232">
        <f t="shared" si="3"/>
        <v>0.61799999999999999</v>
      </c>
      <c r="AA20" s="232">
        <v>33</v>
      </c>
      <c r="AB20" s="232">
        <v>34</v>
      </c>
      <c r="AC20" s="226">
        <f t="shared" si="0"/>
        <v>67</v>
      </c>
      <c r="AD20" s="203">
        <f t="shared" si="1"/>
        <v>0.4925373134328358</v>
      </c>
      <c r="AE20" s="203">
        <f t="shared" si="2"/>
        <v>0.5074626865671642</v>
      </c>
    </row>
    <row r="21" spans="2:31" x14ac:dyDescent="0.2">
      <c r="B21">
        <f t="shared" si="4"/>
        <v>16777216</v>
      </c>
      <c r="L21">
        <f>L19-L20</f>
        <v>1.7462999999999909</v>
      </c>
      <c r="M21">
        <f>L21*0.618</f>
        <v>1.0792133999999944</v>
      </c>
      <c r="O21" s="119" t="s">
        <v>27</v>
      </c>
      <c r="P21" s="150">
        <v>2.25</v>
      </c>
      <c r="Q21" s="125">
        <v>2.2449240966187465</v>
      </c>
      <c r="R21" s="183">
        <f t="shared" ref="R21:R38" si="6">P21-Q21</f>
        <v>5.0759033812535215E-3</v>
      </c>
      <c r="S21">
        <f t="shared" si="5"/>
        <v>0.44469534222361901</v>
      </c>
      <c r="Z21" s="232">
        <f t="shared" si="3"/>
        <v>0.61799999999999999</v>
      </c>
      <c r="AA21" s="232">
        <v>35</v>
      </c>
      <c r="AB21" s="232">
        <v>36</v>
      </c>
      <c r="AC21" s="226">
        <f t="shared" si="0"/>
        <v>71</v>
      </c>
      <c r="AD21" s="203">
        <f t="shared" si="1"/>
        <v>0.49295774647887325</v>
      </c>
      <c r="AE21" s="203">
        <f t="shared" si="2"/>
        <v>0.50704225352112675</v>
      </c>
    </row>
    <row r="22" spans="2:31" x14ac:dyDescent="0.2">
      <c r="B22">
        <f t="shared" si="4"/>
        <v>67108864</v>
      </c>
      <c r="O22" s="126" t="s">
        <v>29</v>
      </c>
      <c r="P22" s="103">
        <v>3.375</v>
      </c>
      <c r="Q22" s="127">
        <v>3.3635856610148593</v>
      </c>
      <c r="R22" s="183">
        <f t="shared" si="6"/>
        <v>1.141433898514066E-2</v>
      </c>
      <c r="S22">
        <f t="shared" si="5"/>
        <v>0.50028220683779245</v>
      </c>
      <c r="Z22" s="232">
        <f t="shared" si="3"/>
        <v>0.61799999999999999</v>
      </c>
      <c r="AA22" s="232">
        <v>37</v>
      </c>
      <c r="AB22" s="232">
        <v>38</v>
      </c>
      <c r="AC22" s="226">
        <f t="shared" si="0"/>
        <v>75</v>
      </c>
      <c r="AD22" s="203">
        <f t="shared" si="1"/>
        <v>0.49333333333333335</v>
      </c>
      <c r="AE22" s="203">
        <f t="shared" si="2"/>
        <v>0.50666666666666671</v>
      </c>
    </row>
    <row r="23" spans="2:31" x14ac:dyDescent="0.2">
      <c r="B23">
        <f t="shared" si="4"/>
        <v>268435456</v>
      </c>
      <c r="O23" s="119" t="s">
        <v>31</v>
      </c>
      <c r="P23" s="150">
        <v>5.0625</v>
      </c>
      <c r="Q23" s="125">
        <v>5.0396841995794954</v>
      </c>
      <c r="R23" s="183">
        <f t="shared" si="6"/>
        <v>2.2815800420504573E-2</v>
      </c>
      <c r="S23">
        <f t="shared" si="5"/>
        <v>0.53363429725229738</v>
      </c>
      <c r="Z23" s="232">
        <f t="shared" si="3"/>
        <v>0.61799999999999999</v>
      </c>
      <c r="AA23" s="232">
        <v>39</v>
      </c>
      <c r="AB23" s="232">
        <v>40</v>
      </c>
      <c r="AC23" s="226">
        <f t="shared" si="0"/>
        <v>79</v>
      </c>
      <c r="AD23" s="203">
        <f t="shared" si="1"/>
        <v>0.49367088607594939</v>
      </c>
      <c r="AE23" s="203">
        <f t="shared" si="2"/>
        <v>0.50632911392405067</v>
      </c>
    </row>
    <row r="24" spans="2:31" x14ac:dyDescent="0.2">
      <c r="B24">
        <f t="shared" si="4"/>
        <v>1073741824</v>
      </c>
      <c r="O24" s="119" t="s">
        <v>33</v>
      </c>
      <c r="P24" s="150">
        <v>7.59375</v>
      </c>
      <c r="Q24" s="125">
        <v>7.5509945014535536</v>
      </c>
      <c r="R24" s="183">
        <f t="shared" si="6"/>
        <v>4.2755498546446447E-2</v>
      </c>
      <c r="S24">
        <f t="shared" si="5"/>
        <v>0.55586900056699906</v>
      </c>
      <c r="Z24" s="232">
        <f t="shared" si="3"/>
        <v>0.61799999999999999</v>
      </c>
      <c r="AA24" s="232">
        <v>41</v>
      </c>
      <c r="AB24" s="232">
        <v>42</v>
      </c>
      <c r="AC24" s="226">
        <f t="shared" si="0"/>
        <v>83</v>
      </c>
      <c r="AD24" s="203">
        <f t="shared" si="1"/>
        <v>0.49397590361445781</v>
      </c>
      <c r="AE24" s="203">
        <f t="shared" si="2"/>
        <v>0.50602409638554213</v>
      </c>
    </row>
    <row r="25" spans="2:31" x14ac:dyDescent="0.2">
      <c r="B25">
        <f t="shared" si="4"/>
        <v>4294967296</v>
      </c>
      <c r="O25" s="126" t="s">
        <v>35</v>
      </c>
      <c r="P25" s="103">
        <v>11.390625</v>
      </c>
      <c r="Q25" s="127">
        <v>11.31370849898477</v>
      </c>
      <c r="R25" s="183">
        <f t="shared" si="6"/>
        <v>7.6916501015229954E-2</v>
      </c>
      <c r="S25">
        <f t="shared" si="5"/>
        <v>0.57175091125328914</v>
      </c>
      <c r="Z25" s="232">
        <f t="shared" si="3"/>
        <v>0.61799999999999999</v>
      </c>
      <c r="AA25" s="232">
        <v>43</v>
      </c>
      <c r="AB25" s="232">
        <v>44</v>
      </c>
      <c r="AC25" s="226">
        <f t="shared" si="0"/>
        <v>87</v>
      </c>
      <c r="AD25" s="203">
        <f t="shared" si="1"/>
        <v>0.4942528735632184</v>
      </c>
      <c r="AE25" s="203">
        <f t="shared" si="2"/>
        <v>0.50574712643678166</v>
      </c>
    </row>
    <row r="26" spans="2:31" x14ac:dyDescent="0.2">
      <c r="B26">
        <f t="shared" si="4"/>
        <v>17179869184</v>
      </c>
      <c r="O26" s="119" t="s">
        <v>37</v>
      </c>
      <c r="P26" s="150">
        <v>17.0859375</v>
      </c>
      <c r="Q26" s="125">
        <v>16.951409509748743</v>
      </c>
      <c r="R26" s="183">
        <f t="shared" si="6"/>
        <v>0.13452799025125728</v>
      </c>
      <c r="S26">
        <f t="shared" si="5"/>
        <v>0.58366232654682038</v>
      </c>
      <c r="Z26" s="232">
        <f t="shared" si="3"/>
        <v>0.61799999999999999</v>
      </c>
      <c r="AA26" s="232">
        <v>45</v>
      </c>
      <c r="AB26" s="232">
        <v>46</v>
      </c>
      <c r="AC26" s="226">
        <f t="shared" si="0"/>
        <v>91</v>
      </c>
      <c r="AD26" s="203">
        <f t="shared" si="1"/>
        <v>0.49450549450549453</v>
      </c>
      <c r="AE26" s="203">
        <f t="shared" si="2"/>
        <v>0.50549450549450547</v>
      </c>
    </row>
    <row r="27" spans="2:31" x14ac:dyDescent="0.2">
      <c r="B27">
        <f t="shared" si="4"/>
        <v>68719476736</v>
      </c>
      <c r="O27" s="119" t="s">
        <v>39</v>
      </c>
      <c r="P27" s="150">
        <v>25.62890625</v>
      </c>
      <c r="Q27" s="125">
        <v>25.398416831491222</v>
      </c>
      <c r="R27" s="183">
        <f t="shared" si="6"/>
        <v>0.23048941850877824</v>
      </c>
      <c r="S27">
        <f t="shared" si="5"/>
        <v>0.59292674491190012</v>
      </c>
      <c r="U27" s="223">
        <f>R31-V28</f>
        <v>1.0728024916747505</v>
      </c>
      <c r="V27">
        <f>U27*0.618</f>
        <v>0.66299193985499583</v>
      </c>
      <c r="Z27" s="232">
        <f t="shared" si="3"/>
        <v>0.61799999999999999</v>
      </c>
      <c r="AA27" s="232">
        <v>47</v>
      </c>
      <c r="AB27" s="232">
        <v>48</v>
      </c>
      <c r="AC27" s="226">
        <f t="shared" si="0"/>
        <v>95</v>
      </c>
      <c r="AD27" s="203">
        <f t="shared" si="1"/>
        <v>0.49473684210526314</v>
      </c>
      <c r="AE27" s="203">
        <f t="shared" si="2"/>
        <v>0.50526315789473686</v>
      </c>
    </row>
    <row r="28" spans="2:31" x14ac:dyDescent="0.2">
      <c r="B28">
        <f t="shared" si="4"/>
        <v>274877906944</v>
      </c>
      <c r="O28" s="126" t="s">
        <v>40</v>
      </c>
      <c r="P28" s="103">
        <v>38.443359375</v>
      </c>
      <c r="Q28" s="127">
        <v>38.054627680087123</v>
      </c>
      <c r="R28" s="183">
        <f t="shared" si="6"/>
        <v>0.3887316949128774</v>
      </c>
      <c r="S28">
        <f t="shared" si="5"/>
        <v>0.6003382654270929</v>
      </c>
      <c r="U28" s="223">
        <f>R32-R31</f>
        <v>1.0898631050971233</v>
      </c>
      <c r="V28">
        <f>U28*0.618</f>
        <v>0.67353539895002212</v>
      </c>
      <c r="Z28" s="232">
        <f t="shared" si="3"/>
        <v>0.61799999999999999</v>
      </c>
      <c r="AA28" s="232">
        <v>49</v>
      </c>
      <c r="AB28" s="232">
        <v>50</v>
      </c>
      <c r="AC28" s="226">
        <f t="shared" si="0"/>
        <v>99</v>
      </c>
      <c r="AD28" s="203">
        <f t="shared" si="1"/>
        <v>0.49494949494949497</v>
      </c>
      <c r="AE28" s="203">
        <f t="shared" si="2"/>
        <v>0.50505050505050508</v>
      </c>
    </row>
    <row r="29" spans="2:31" x14ac:dyDescent="0.2">
      <c r="O29" s="119" t="s">
        <v>41</v>
      </c>
      <c r="P29" s="150">
        <v>57.6650390625</v>
      </c>
      <c r="Q29" s="125">
        <v>57.017517960981799</v>
      </c>
      <c r="R29" s="183">
        <f t="shared" si="6"/>
        <v>0.64752110151820119</v>
      </c>
      <c r="S29">
        <f t="shared" si="5"/>
        <v>0.60640222386966181</v>
      </c>
      <c r="Z29" s="232">
        <f t="shared" si="3"/>
        <v>0.61799999999999999</v>
      </c>
      <c r="AA29" s="232">
        <v>51</v>
      </c>
      <c r="AB29" s="232">
        <v>52</v>
      </c>
      <c r="AC29" s="226">
        <f t="shared" si="0"/>
        <v>103</v>
      </c>
      <c r="AD29" s="203">
        <f t="shared" si="1"/>
        <v>0.49514563106796117</v>
      </c>
      <c r="AE29" s="203">
        <f t="shared" si="2"/>
        <v>0.50485436893203883</v>
      </c>
    </row>
    <row r="30" spans="2:31" ht="12" thickBot="1" x14ac:dyDescent="0.25">
      <c r="O30" s="120" t="s">
        <v>42</v>
      </c>
      <c r="P30" s="151">
        <v>86.49755859375</v>
      </c>
      <c r="Q30" s="125">
        <v>85.429750666882342</v>
      </c>
      <c r="R30" s="183">
        <f t="shared" si="6"/>
        <v>1.0678079268676584</v>
      </c>
      <c r="S30">
        <f t="shared" si="5"/>
        <v>0.6114555107577937</v>
      </c>
      <c r="T30">
        <f>S31-S30</f>
        <v>4.2758472309156748E-3</v>
      </c>
      <c r="Z30" s="232">
        <f t="shared" si="3"/>
        <v>0.61799999999999999</v>
      </c>
      <c r="AA30" s="232">
        <v>53</v>
      </c>
      <c r="AB30" s="232">
        <v>54</v>
      </c>
      <c r="AC30" s="226">
        <f t="shared" si="0"/>
        <v>107</v>
      </c>
      <c r="AD30" s="203">
        <f t="shared" si="1"/>
        <v>0.49532710280373832</v>
      </c>
      <c r="AE30" s="203">
        <f t="shared" si="2"/>
        <v>0.50467289719626163</v>
      </c>
    </row>
    <row r="31" spans="2:31" ht="12.75" thickTop="1" thickBot="1" x14ac:dyDescent="0.25">
      <c r="O31" s="117" t="s">
        <v>22</v>
      </c>
      <c r="P31" s="152">
        <v>129.746337890625</v>
      </c>
      <c r="Q31" s="108">
        <v>128.00000000000023</v>
      </c>
      <c r="R31" s="183">
        <f t="shared" si="6"/>
        <v>1.7463378906247726</v>
      </c>
      <c r="S31">
        <f t="shared" si="5"/>
        <v>0.61573135798870937</v>
      </c>
      <c r="T31">
        <f>S32-S31</f>
        <v>3.6650017859803929E-3</v>
      </c>
      <c r="Z31" s="232">
        <f t="shared" si="3"/>
        <v>0.61799999999999999</v>
      </c>
      <c r="AA31" s="232">
        <v>55</v>
      </c>
      <c r="AB31" s="232">
        <v>56</v>
      </c>
      <c r="AC31" s="226">
        <f t="shared" si="0"/>
        <v>111</v>
      </c>
      <c r="AD31" s="203">
        <f t="shared" si="1"/>
        <v>0.49549549549549549</v>
      </c>
      <c r="AE31" s="203">
        <f t="shared" si="2"/>
        <v>0.50450450450450446</v>
      </c>
    </row>
    <row r="32" spans="2:31" ht="12" thickTop="1" x14ac:dyDescent="0.2">
      <c r="O32" s="101"/>
      <c r="P32" s="146">
        <v>194.6195068359375</v>
      </c>
      <c r="Q32" s="180">
        <v>191.7833058402156</v>
      </c>
      <c r="R32" s="183">
        <f t="shared" si="6"/>
        <v>2.8362009957218959</v>
      </c>
      <c r="S32">
        <f t="shared" si="5"/>
        <v>0.61939635977468976</v>
      </c>
      <c r="T32">
        <f t="shared" ref="T32:T37" si="7">S33-S32</f>
        <v>3.1763254300782862E-3</v>
      </c>
      <c r="Z32" s="232">
        <f t="shared" si="3"/>
        <v>0.61799999999999999</v>
      </c>
      <c r="AA32" s="232">
        <v>57</v>
      </c>
      <c r="AB32" s="232">
        <v>58</v>
      </c>
      <c r="AC32" s="226">
        <f t="shared" si="0"/>
        <v>115</v>
      </c>
      <c r="AD32" s="203">
        <f t="shared" si="1"/>
        <v>0.4956521739130435</v>
      </c>
      <c r="AE32" s="203">
        <f t="shared" si="2"/>
        <v>0.5043478260869565</v>
      </c>
    </row>
    <row r="33" spans="5:31" x14ac:dyDescent="0.2">
      <c r="E33" t="s">
        <v>55</v>
      </c>
      <c r="O33" s="101"/>
      <c r="P33" s="146">
        <v>291.92926025390625</v>
      </c>
      <c r="Q33" s="180">
        <v>287.35028436720006</v>
      </c>
      <c r="R33" s="183">
        <f t="shared" si="6"/>
        <v>4.5789758867061892</v>
      </c>
      <c r="S33">
        <f t="shared" si="5"/>
        <v>0.62257268520476805</v>
      </c>
      <c r="T33">
        <f t="shared" si="7"/>
        <v>2.7792758909264137E-3</v>
      </c>
      <c r="Z33" s="232">
        <f t="shared" si="3"/>
        <v>0.61799999999999999</v>
      </c>
      <c r="AA33" s="232">
        <v>59</v>
      </c>
      <c r="AB33" s="232">
        <v>60</v>
      </c>
      <c r="AC33" s="226">
        <f t="shared" si="0"/>
        <v>119</v>
      </c>
      <c r="AD33" s="203">
        <f t="shared" si="1"/>
        <v>0.49579831932773111</v>
      </c>
      <c r="AE33" s="203">
        <f t="shared" si="2"/>
        <v>0.50420168067226889</v>
      </c>
    </row>
    <row r="34" spans="5:31" x14ac:dyDescent="0.2">
      <c r="O34" s="101"/>
      <c r="P34" s="146">
        <v>437.89389038085938</v>
      </c>
      <c r="Q34" s="180">
        <v>430.53896460990279</v>
      </c>
      <c r="R34" s="183">
        <f t="shared" si="6"/>
        <v>7.3549257709565836</v>
      </c>
      <c r="S34">
        <f t="shared" si="5"/>
        <v>0.62535196109569446</v>
      </c>
      <c r="T34">
        <f t="shared" si="7"/>
        <v>2.452293917551418E-3</v>
      </c>
      <c r="Z34" s="232">
        <f t="shared" si="3"/>
        <v>0.61799999999999999</v>
      </c>
      <c r="AA34" s="232">
        <v>61</v>
      </c>
      <c r="AB34" s="232">
        <v>62</v>
      </c>
      <c r="AC34" s="226">
        <f t="shared" si="0"/>
        <v>123</v>
      </c>
      <c r="AD34" s="203">
        <f t="shared" si="1"/>
        <v>0.49593495934959347</v>
      </c>
      <c r="AE34" s="203">
        <f t="shared" si="2"/>
        <v>0.50406504065040647</v>
      </c>
    </row>
    <row r="35" spans="5:31" x14ac:dyDescent="0.2">
      <c r="O35" s="63"/>
      <c r="P35" s="146">
        <v>656.84083557128906</v>
      </c>
      <c r="Q35" s="180">
        <v>645.07957754617655</v>
      </c>
      <c r="R35" s="183">
        <f t="shared" si="6"/>
        <v>11.761258025112511</v>
      </c>
      <c r="S35">
        <f t="shared" si="5"/>
        <v>0.62780425501324588</v>
      </c>
      <c r="T35">
        <f t="shared" si="7"/>
        <v>2.1798089397661036E-3</v>
      </c>
      <c r="Z35" s="232">
        <f t="shared" si="3"/>
        <v>0.61799999999999999</v>
      </c>
      <c r="AA35" s="232">
        <v>63</v>
      </c>
      <c r="AB35" s="232">
        <v>64</v>
      </c>
      <c r="AC35" s="226">
        <f t="shared" si="0"/>
        <v>127</v>
      </c>
      <c r="AD35" s="203">
        <f t="shared" si="1"/>
        <v>0.49606299212598426</v>
      </c>
      <c r="AE35" s="203">
        <f t="shared" si="2"/>
        <v>0.50393700787401574</v>
      </c>
    </row>
    <row r="36" spans="5:31" x14ac:dyDescent="0.2">
      <c r="O36" s="1"/>
      <c r="P36" s="146">
        <v>985.26125335693359</v>
      </c>
      <c r="Q36" s="180">
        <v>966.52729618605656</v>
      </c>
      <c r="R36" s="183">
        <f t="shared" si="6"/>
        <v>18.733957170877034</v>
      </c>
      <c r="S36">
        <f t="shared" si="5"/>
        <v>0.62998406395301199</v>
      </c>
      <c r="T36">
        <f t="shared" si="7"/>
        <v>1.9503479058751161E-3</v>
      </c>
      <c r="Z36" s="232">
        <f t="shared" si="3"/>
        <v>0.61799999999999999</v>
      </c>
      <c r="AA36" s="232">
        <v>65</v>
      </c>
      <c r="AB36" s="232">
        <v>66</v>
      </c>
      <c r="AC36" s="226">
        <f t="shared" si="0"/>
        <v>131</v>
      </c>
      <c r="AD36" s="203">
        <f t="shared" si="1"/>
        <v>0.49618320610687022</v>
      </c>
      <c r="AE36" s="203">
        <f t="shared" si="2"/>
        <v>0.50381679389312972</v>
      </c>
    </row>
    <row r="37" spans="5:31" x14ac:dyDescent="0.2">
      <c r="O37" s="101"/>
      <c r="P37" s="146">
        <v>1477.8918800354004</v>
      </c>
      <c r="Q37" s="180">
        <v>1448.1546878700533</v>
      </c>
      <c r="R37" s="183">
        <f t="shared" si="6"/>
        <v>29.737192165347096</v>
      </c>
      <c r="S37">
        <f>R37/R38</f>
        <v>0.6319344118588871</v>
      </c>
      <c r="T37">
        <f t="shared" si="7"/>
        <v>-0.6319344118588871</v>
      </c>
      <c r="Z37" s="232">
        <f t="shared" si="3"/>
        <v>0.61799999999999999</v>
      </c>
      <c r="AA37" s="232">
        <v>67</v>
      </c>
      <c r="AB37" s="232">
        <v>68</v>
      </c>
      <c r="AC37" s="226">
        <f t="shared" si="0"/>
        <v>135</v>
      </c>
      <c r="AD37" s="203">
        <f t="shared" si="1"/>
        <v>0.49629629629629629</v>
      </c>
      <c r="AE37" s="203">
        <f t="shared" si="2"/>
        <v>0.50370370370370365</v>
      </c>
    </row>
    <row r="38" spans="5:31" x14ac:dyDescent="0.2">
      <c r="O38" s="101"/>
      <c r="P38" s="146">
        <v>2216.8378200531006</v>
      </c>
      <c r="Q38" s="180">
        <v>2169.7804172478432</v>
      </c>
      <c r="R38" s="183">
        <f t="shared" si="6"/>
        <v>47.057402805257425</v>
      </c>
      <c r="Z38" s="232">
        <f t="shared" si="3"/>
        <v>0.61799999999999999</v>
      </c>
      <c r="AA38" s="232">
        <v>69</v>
      </c>
      <c r="AB38" s="232">
        <v>70</v>
      </c>
      <c r="AC38" s="226">
        <f t="shared" si="0"/>
        <v>139</v>
      </c>
      <c r="AD38" s="203">
        <f t="shared" si="1"/>
        <v>0.49640287769784175</v>
      </c>
      <c r="AE38" s="203">
        <f t="shared" si="2"/>
        <v>0.50359712230215825</v>
      </c>
    </row>
    <row r="39" spans="5:31" x14ac:dyDescent="0.2">
      <c r="Z39" s="232">
        <f t="shared" si="3"/>
        <v>0.61799999999999999</v>
      </c>
      <c r="AA39" s="232">
        <v>71</v>
      </c>
      <c r="AB39" s="232">
        <v>72</v>
      </c>
      <c r="AC39" s="226">
        <f t="shared" si="0"/>
        <v>143</v>
      </c>
      <c r="AD39" s="203">
        <f t="shared" si="1"/>
        <v>0.49650349650349651</v>
      </c>
      <c r="AE39" s="203">
        <f t="shared" si="2"/>
        <v>0.50349650349650354</v>
      </c>
    </row>
    <row r="40" spans="5:31" x14ac:dyDescent="0.2">
      <c r="Z40" s="232">
        <f t="shared" si="3"/>
        <v>0.61799999999999999</v>
      </c>
      <c r="AA40" s="232">
        <v>73</v>
      </c>
      <c r="AB40" s="232">
        <v>74</v>
      </c>
      <c r="AC40" s="226">
        <f t="shared" si="0"/>
        <v>147</v>
      </c>
      <c r="AD40" s="203">
        <f t="shared" si="1"/>
        <v>0.49659863945578231</v>
      </c>
      <c r="AE40" s="203">
        <f t="shared" si="2"/>
        <v>0.50340136054421769</v>
      </c>
    </row>
    <row r="41" spans="5:31" x14ac:dyDescent="0.2">
      <c r="Z41" s="232">
        <f t="shared" si="3"/>
        <v>0.61799999999999999</v>
      </c>
      <c r="AA41" s="232">
        <v>75</v>
      </c>
      <c r="AB41" s="232">
        <v>76</v>
      </c>
      <c r="AC41" s="226">
        <f t="shared" si="0"/>
        <v>151</v>
      </c>
      <c r="AD41" s="203">
        <f t="shared" si="1"/>
        <v>0.49668874172185429</v>
      </c>
      <c r="AE41" s="203">
        <f t="shared" si="2"/>
        <v>0.50331125827814571</v>
      </c>
    </row>
    <row r="42" spans="5:31" x14ac:dyDescent="0.2">
      <c r="Z42" s="232">
        <f t="shared" si="3"/>
        <v>0.61799999999999999</v>
      </c>
      <c r="AA42" s="232">
        <v>77</v>
      </c>
      <c r="AB42" s="232">
        <v>78</v>
      </c>
      <c r="AC42" s="226">
        <f t="shared" si="0"/>
        <v>155</v>
      </c>
      <c r="AD42" s="203">
        <f t="shared" si="1"/>
        <v>0.49677419354838709</v>
      </c>
      <c r="AE42" s="203">
        <f t="shared" si="2"/>
        <v>0.50322580645161286</v>
      </c>
    </row>
    <row r="43" spans="5:31" x14ac:dyDescent="0.2">
      <c r="Z43" s="232">
        <f t="shared" si="3"/>
        <v>0.61799999999999999</v>
      </c>
      <c r="AA43" s="232">
        <v>79</v>
      </c>
      <c r="AB43" s="232">
        <v>80</v>
      </c>
      <c r="AC43" s="226">
        <f t="shared" si="0"/>
        <v>159</v>
      </c>
      <c r="AD43" s="203">
        <f t="shared" si="1"/>
        <v>0.49685534591194969</v>
      </c>
      <c r="AE43" s="203">
        <f t="shared" si="2"/>
        <v>0.50314465408805031</v>
      </c>
    </row>
    <row r="44" spans="5:31" x14ac:dyDescent="0.2">
      <c r="Z44" s="232">
        <f t="shared" si="3"/>
        <v>0.61799999999999999</v>
      </c>
      <c r="AA44" s="232">
        <v>81</v>
      </c>
      <c r="AB44" s="232">
        <v>82</v>
      </c>
      <c r="AC44" s="226">
        <f t="shared" si="0"/>
        <v>163</v>
      </c>
      <c r="AD44" s="203">
        <f t="shared" si="1"/>
        <v>0.49693251533742333</v>
      </c>
      <c r="AE44" s="203">
        <f t="shared" si="2"/>
        <v>0.50306748466257667</v>
      </c>
    </row>
    <row r="45" spans="5:31" x14ac:dyDescent="0.2">
      <c r="Z45" s="232">
        <f t="shared" si="3"/>
        <v>0.61799999999999999</v>
      </c>
      <c r="AA45" s="232">
        <v>83</v>
      </c>
      <c r="AB45" s="232">
        <v>84</v>
      </c>
      <c r="AC45" s="226">
        <f t="shared" si="0"/>
        <v>167</v>
      </c>
      <c r="AD45" s="203">
        <f t="shared" si="1"/>
        <v>0.49700598802395207</v>
      </c>
      <c r="AE45" s="203">
        <f t="shared" si="2"/>
        <v>0.50299401197604787</v>
      </c>
    </row>
    <row r="46" spans="5:31" x14ac:dyDescent="0.2">
      <c r="Z46" s="232">
        <f t="shared" si="3"/>
        <v>0.61799999999999999</v>
      </c>
      <c r="AA46" s="232">
        <v>85</v>
      </c>
      <c r="AB46" s="232">
        <v>86</v>
      </c>
      <c r="AC46" s="226">
        <f t="shared" si="0"/>
        <v>171</v>
      </c>
      <c r="AD46" s="203">
        <f t="shared" si="1"/>
        <v>0.49707602339181284</v>
      </c>
      <c r="AE46" s="203">
        <f t="shared" si="2"/>
        <v>0.50292397660818711</v>
      </c>
    </row>
    <row r="47" spans="5:31" x14ac:dyDescent="0.2">
      <c r="Z47" s="232">
        <f t="shared" si="3"/>
        <v>0.61799999999999999</v>
      </c>
      <c r="AA47" s="232">
        <v>87</v>
      </c>
      <c r="AB47" s="232">
        <v>88</v>
      </c>
      <c r="AC47" s="226">
        <f t="shared" si="0"/>
        <v>175</v>
      </c>
      <c r="AD47" s="203">
        <f t="shared" si="1"/>
        <v>0.49714285714285716</v>
      </c>
      <c r="AE47" s="203">
        <f t="shared" si="2"/>
        <v>0.50285714285714289</v>
      </c>
    </row>
    <row r="48" spans="5:31" x14ac:dyDescent="0.2">
      <c r="Z48" s="232">
        <f t="shared" si="3"/>
        <v>0.61799999999999999</v>
      </c>
      <c r="AA48" s="232">
        <v>89</v>
      </c>
      <c r="AB48" s="232">
        <v>90</v>
      </c>
      <c r="AC48" s="226">
        <f t="shared" si="0"/>
        <v>179</v>
      </c>
      <c r="AD48" s="203">
        <f t="shared" si="1"/>
        <v>0.4972067039106145</v>
      </c>
      <c r="AE48" s="203">
        <f t="shared" si="2"/>
        <v>0.5027932960893855</v>
      </c>
    </row>
    <row r="49" spans="26:31" x14ac:dyDescent="0.2">
      <c r="Z49" s="232">
        <f t="shared" si="3"/>
        <v>0.61799999999999999</v>
      </c>
      <c r="AA49" s="232">
        <v>91</v>
      </c>
      <c r="AB49" s="232">
        <v>92</v>
      </c>
      <c r="AC49" s="226">
        <f t="shared" si="0"/>
        <v>183</v>
      </c>
      <c r="AD49" s="203">
        <f t="shared" si="1"/>
        <v>0.49726775956284153</v>
      </c>
      <c r="AE49" s="203">
        <f t="shared" si="2"/>
        <v>0.50273224043715847</v>
      </c>
    </row>
    <row r="50" spans="26:31" x14ac:dyDescent="0.2">
      <c r="Z50" s="232">
        <f t="shared" si="3"/>
        <v>0.61799999999999999</v>
      </c>
      <c r="AA50" s="232">
        <v>93</v>
      </c>
      <c r="AB50" s="232">
        <v>94</v>
      </c>
      <c r="AC50" s="226">
        <f t="shared" si="0"/>
        <v>187</v>
      </c>
      <c r="AD50" s="203">
        <f t="shared" si="1"/>
        <v>0.49732620320855614</v>
      </c>
      <c r="AE50" s="203">
        <f t="shared" si="2"/>
        <v>0.50267379679144386</v>
      </c>
    </row>
    <row r="51" spans="26:31" x14ac:dyDescent="0.2">
      <c r="Z51" s="232">
        <f t="shared" si="3"/>
        <v>0.61799999999999999</v>
      </c>
      <c r="AA51" s="232">
        <v>95</v>
      </c>
      <c r="AB51" s="232">
        <v>96</v>
      </c>
      <c r="AC51" s="226">
        <f t="shared" ref="AC51:AC114" si="8">AA51+AB51</f>
        <v>191</v>
      </c>
      <c r="AD51" s="203">
        <f t="shared" ref="AD51:AD114" si="9">AA51/$AC51</f>
        <v>0.49738219895287961</v>
      </c>
      <c r="AE51" s="203">
        <f t="shared" ref="AE51:AE114" si="10">AB51/$AC51</f>
        <v>0.50261780104712039</v>
      </c>
    </row>
    <row r="52" spans="26:31" x14ac:dyDescent="0.2">
      <c r="Z52" s="232">
        <f t="shared" si="3"/>
        <v>0.61799999999999999</v>
      </c>
      <c r="AA52" s="232">
        <v>97</v>
      </c>
      <c r="AB52" s="232">
        <v>98</v>
      </c>
      <c r="AC52" s="226">
        <f t="shared" si="8"/>
        <v>195</v>
      </c>
      <c r="AD52" s="203">
        <f t="shared" si="9"/>
        <v>0.49743589743589745</v>
      </c>
      <c r="AE52" s="203">
        <f t="shared" si="10"/>
        <v>0.50256410256410255</v>
      </c>
    </row>
    <row r="53" spans="26:31" x14ac:dyDescent="0.2">
      <c r="Z53" s="232">
        <f t="shared" si="3"/>
        <v>0.61799999999999999</v>
      </c>
      <c r="AA53" s="232">
        <v>99</v>
      </c>
      <c r="AB53" s="232">
        <v>100</v>
      </c>
      <c r="AC53" s="226">
        <f t="shared" si="8"/>
        <v>199</v>
      </c>
      <c r="AD53" s="203">
        <f t="shared" si="9"/>
        <v>0.49748743718592964</v>
      </c>
      <c r="AE53" s="203">
        <f t="shared" si="10"/>
        <v>0.50251256281407031</v>
      </c>
    </row>
    <row r="54" spans="26:31" x14ac:dyDescent="0.2">
      <c r="Z54" s="232">
        <f t="shared" si="3"/>
        <v>0.61799999999999999</v>
      </c>
      <c r="AA54" s="232">
        <v>101</v>
      </c>
      <c r="AB54" s="232">
        <v>102</v>
      </c>
      <c r="AC54" s="226">
        <f t="shared" si="8"/>
        <v>203</v>
      </c>
      <c r="AD54" s="203">
        <f t="shared" si="9"/>
        <v>0.49753694581280788</v>
      </c>
      <c r="AE54" s="203">
        <f t="shared" si="10"/>
        <v>0.50246305418719217</v>
      </c>
    </row>
    <row r="55" spans="26:31" x14ac:dyDescent="0.2">
      <c r="Z55" s="232">
        <f t="shared" si="3"/>
        <v>0.61799999999999999</v>
      </c>
      <c r="AA55" s="232">
        <v>103</v>
      </c>
      <c r="AB55" s="232">
        <v>104</v>
      </c>
      <c r="AC55" s="226">
        <f t="shared" si="8"/>
        <v>207</v>
      </c>
      <c r="AD55" s="203">
        <f t="shared" si="9"/>
        <v>0.49758454106280192</v>
      </c>
      <c r="AE55" s="203">
        <f t="shared" si="10"/>
        <v>0.50241545893719808</v>
      </c>
    </row>
    <row r="56" spans="26:31" x14ac:dyDescent="0.2">
      <c r="Z56" s="232">
        <f t="shared" si="3"/>
        <v>0.61799999999999999</v>
      </c>
      <c r="AA56" s="232">
        <v>105</v>
      </c>
      <c r="AB56" s="232">
        <v>106</v>
      </c>
      <c r="AC56" s="226">
        <f t="shared" si="8"/>
        <v>211</v>
      </c>
      <c r="AD56" s="203">
        <f t="shared" si="9"/>
        <v>0.49763033175355448</v>
      </c>
      <c r="AE56" s="203">
        <f t="shared" si="10"/>
        <v>0.50236966824644547</v>
      </c>
    </row>
    <row r="57" spans="26:31" x14ac:dyDescent="0.2">
      <c r="Z57" s="232">
        <f t="shared" si="3"/>
        <v>0.61799999999999999</v>
      </c>
      <c r="AA57" s="232">
        <v>107</v>
      </c>
      <c r="AB57" s="232">
        <v>108</v>
      </c>
      <c r="AC57" s="226">
        <f t="shared" si="8"/>
        <v>215</v>
      </c>
      <c r="AD57" s="203">
        <f t="shared" si="9"/>
        <v>0.49767441860465117</v>
      </c>
      <c r="AE57" s="203">
        <f t="shared" si="10"/>
        <v>0.50232558139534889</v>
      </c>
    </row>
    <row r="58" spans="26:31" x14ac:dyDescent="0.2">
      <c r="Z58" s="232">
        <f t="shared" si="3"/>
        <v>0.61799999999999999</v>
      </c>
      <c r="AA58" s="232">
        <v>109</v>
      </c>
      <c r="AB58" s="232">
        <v>110</v>
      </c>
      <c r="AC58" s="226">
        <f t="shared" si="8"/>
        <v>219</v>
      </c>
      <c r="AD58" s="203">
        <f t="shared" si="9"/>
        <v>0.49771689497716892</v>
      </c>
      <c r="AE58" s="203">
        <f t="shared" si="10"/>
        <v>0.50228310502283102</v>
      </c>
    </row>
    <row r="59" spans="26:31" x14ac:dyDescent="0.2">
      <c r="Z59" s="232">
        <f t="shared" si="3"/>
        <v>0.61799999999999999</v>
      </c>
      <c r="AA59" s="232">
        <v>111</v>
      </c>
      <c r="AB59" s="232">
        <v>112</v>
      </c>
      <c r="AC59" s="226">
        <f t="shared" si="8"/>
        <v>223</v>
      </c>
      <c r="AD59" s="203">
        <f t="shared" si="9"/>
        <v>0.49775784753363228</v>
      </c>
      <c r="AE59" s="203">
        <f t="shared" si="10"/>
        <v>0.50224215246636772</v>
      </c>
    </row>
    <row r="60" spans="26:31" x14ac:dyDescent="0.2">
      <c r="Z60" s="232">
        <f t="shared" si="3"/>
        <v>0.61799999999999999</v>
      </c>
      <c r="AA60" s="232">
        <v>113</v>
      </c>
      <c r="AB60" s="232">
        <v>114</v>
      </c>
      <c r="AC60" s="226">
        <f t="shared" si="8"/>
        <v>227</v>
      </c>
      <c r="AD60" s="203">
        <f t="shared" si="9"/>
        <v>0.49779735682819382</v>
      </c>
      <c r="AE60" s="203">
        <f t="shared" si="10"/>
        <v>0.50220264317180618</v>
      </c>
    </row>
    <row r="61" spans="26:31" x14ac:dyDescent="0.2">
      <c r="Z61" s="232">
        <f t="shared" si="3"/>
        <v>0.61799999999999999</v>
      </c>
      <c r="AA61" s="232">
        <v>115</v>
      </c>
      <c r="AB61" s="232">
        <v>116</v>
      </c>
      <c r="AC61" s="226">
        <f t="shared" si="8"/>
        <v>231</v>
      </c>
      <c r="AD61" s="203">
        <f t="shared" si="9"/>
        <v>0.49783549783549785</v>
      </c>
      <c r="AE61" s="203">
        <f t="shared" si="10"/>
        <v>0.50216450216450215</v>
      </c>
    </row>
    <row r="62" spans="26:31" x14ac:dyDescent="0.2">
      <c r="Z62" s="232">
        <f t="shared" si="3"/>
        <v>0.61799999999999999</v>
      </c>
      <c r="AA62" s="232">
        <v>117</v>
      </c>
      <c r="AB62" s="232">
        <v>118</v>
      </c>
      <c r="AC62" s="226">
        <f t="shared" si="8"/>
        <v>235</v>
      </c>
      <c r="AD62" s="203">
        <f t="shared" si="9"/>
        <v>0.49787234042553191</v>
      </c>
      <c r="AE62" s="203">
        <f t="shared" si="10"/>
        <v>0.50212765957446803</v>
      </c>
    </row>
    <row r="63" spans="26:31" x14ac:dyDescent="0.2">
      <c r="Z63" s="232">
        <f t="shared" si="3"/>
        <v>0.61799999999999999</v>
      </c>
      <c r="AA63" s="232">
        <v>119</v>
      </c>
      <c r="AB63" s="232">
        <v>120</v>
      </c>
      <c r="AC63" s="226">
        <f t="shared" si="8"/>
        <v>239</v>
      </c>
      <c r="AD63" s="203">
        <f t="shared" si="9"/>
        <v>0.497907949790795</v>
      </c>
      <c r="AE63" s="203">
        <f t="shared" si="10"/>
        <v>0.502092050209205</v>
      </c>
    </row>
    <row r="64" spans="26:31" x14ac:dyDescent="0.2">
      <c r="Z64" s="232">
        <f t="shared" si="3"/>
        <v>0.61799999999999999</v>
      </c>
      <c r="AA64" s="232">
        <v>121</v>
      </c>
      <c r="AB64" s="232">
        <v>122</v>
      </c>
      <c r="AC64" s="226">
        <f t="shared" si="8"/>
        <v>243</v>
      </c>
      <c r="AD64" s="203">
        <f t="shared" si="9"/>
        <v>0.49794238683127573</v>
      </c>
      <c r="AE64" s="203">
        <f t="shared" si="10"/>
        <v>0.50205761316872433</v>
      </c>
    </row>
    <row r="65" spans="26:31" x14ac:dyDescent="0.2">
      <c r="Z65" s="232">
        <f t="shared" si="3"/>
        <v>0.61799999999999999</v>
      </c>
      <c r="AA65" s="232">
        <v>123</v>
      </c>
      <c r="AB65" s="232">
        <v>124</v>
      </c>
      <c r="AC65" s="226">
        <f t="shared" si="8"/>
        <v>247</v>
      </c>
      <c r="AD65" s="203">
        <f t="shared" si="9"/>
        <v>0.49797570850202427</v>
      </c>
      <c r="AE65" s="203">
        <f t="shared" si="10"/>
        <v>0.50202429149797567</v>
      </c>
    </row>
    <row r="66" spans="26:31" x14ac:dyDescent="0.2">
      <c r="Z66" s="232">
        <f t="shared" si="3"/>
        <v>0.61799999999999999</v>
      </c>
      <c r="AA66" s="232">
        <v>125</v>
      </c>
      <c r="AB66" s="232">
        <v>126</v>
      </c>
      <c r="AC66" s="226">
        <f t="shared" si="8"/>
        <v>251</v>
      </c>
      <c r="AD66" s="203">
        <f t="shared" si="9"/>
        <v>0.49800796812749004</v>
      </c>
      <c r="AE66" s="203">
        <f t="shared" si="10"/>
        <v>0.50199203187250996</v>
      </c>
    </row>
    <row r="67" spans="26:31" x14ac:dyDescent="0.2">
      <c r="Z67" s="232">
        <f t="shared" si="3"/>
        <v>0.61799999999999999</v>
      </c>
      <c r="AA67" s="232">
        <v>127</v>
      </c>
      <c r="AB67" s="232">
        <v>128</v>
      </c>
      <c r="AC67" s="226">
        <f t="shared" si="8"/>
        <v>255</v>
      </c>
      <c r="AD67" s="203">
        <f t="shared" si="9"/>
        <v>0.49803921568627452</v>
      </c>
      <c r="AE67" s="203">
        <f t="shared" si="10"/>
        <v>0.50196078431372548</v>
      </c>
    </row>
    <row r="68" spans="26:31" x14ac:dyDescent="0.2">
      <c r="Z68" s="232">
        <f t="shared" si="3"/>
        <v>0.61799999999999999</v>
      </c>
      <c r="AA68" s="232">
        <v>129</v>
      </c>
      <c r="AB68" s="232">
        <v>130</v>
      </c>
      <c r="AC68" s="226">
        <f t="shared" si="8"/>
        <v>259</v>
      </c>
      <c r="AD68" s="203">
        <f t="shared" si="9"/>
        <v>0.49806949806949807</v>
      </c>
      <c r="AE68" s="203">
        <f t="shared" si="10"/>
        <v>0.50193050193050193</v>
      </c>
    </row>
    <row r="69" spans="26:31" x14ac:dyDescent="0.2">
      <c r="Z69" s="232">
        <f t="shared" si="3"/>
        <v>0.61799999999999999</v>
      </c>
      <c r="AA69" s="232">
        <v>131</v>
      </c>
      <c r="AB69" s="232">
        <v>132</v>
      </c>
      <c r="AC69" s="226">
        <f t="shared" si="8"/>
        <v>263</v>
      </c>
      <c r="AD69" s="203">
        <f t="shared" si="9"/>
        <v>0.49809885931558934</v>
      </c>
      <c r="AE69" s="203">
        <f t="shared" si="10"/>
        <v>0.50190114068441061</v>
      </c>
    </row>
    <row r="70" spans="26:31" x14ac:dyDescent="0.2">
      <c r="Z70" s="232">
        <f t="shared" ref="Z70:Z133" si="11">Z69</f>
        <v>0.61799999999999999</v>
      </c>
      <c r="AA70" s="232">
        <v>133</v>
      </c>
      <c r="AB70" s="232">
        <v>134</v>
      </c>
      <c r="AC70" s="226">
        <f t="shared" si="8"/>
        <v>267</v>
      </c>
      <c r="AD70" s="203">
        <f t="shared" si="9"/>
        <v>0.49812734082397003</v>
      </c>
      <c r="AE70" s="203">
        <f t="shared" si="10"/>
        <v>0.50187265917602997</v>
      </c>
    </row>
    <row r="71" spans="26:31" x14ac:dyDescent="0.2">
      <c r="Z71" s="232">
        <f t="shared" si="11"/>
        <v>0.61799999999999999</v>
      </c>
      <c r="AA71" s="232">
        <v>135</v>
      </c>
      <c r="AB71" s="232">
        <v>136</v>
      </c>
      <c r="AC71" s="226">
        <f t="shared" si="8"/>
        <v>271</v>
      </c>
      <c r="AD71" s="203">
        <f t="shared" si="9"/>
        <v>0.49815498154981552</v>
      </c>
      <c r="AE71" s="203">
        <f t="shared" si="10"/>
        <v>0.50184501845018448</v>
      </c>
    </row>
    <row r="72" spans="26:31" x14ac:dyDescent="0.2">
      <c r="Z72" s="232">
        <f t="shared" si="11"/>
        <v>0.61799999999999999</v>
      </c>
      <c r="AA72" s="232">
        <v>137</v>
      </c>
      <c r="AB72" s="232">
        <v>138</v>
      </c>
      <c r="AC72" s="226">
        <f t="shared" si="8"/>
        <v>275</v>
      </c>
      <c r="AD72" s="203">
        <f t="shared" si="9"/>
        <v>0.49818181818181817</v>
      </c>
      <c r="AE72" s="203">
        <f t="shared" si="10"/>
        <v>0.50181818181818183</v>
      </c>
    </row>
    <row r="73" spans="26:31" x14ac:dyDescent="0.2">
      <c r="Z73" s="232">
        <f t="shared" si="11"/>
        <v>0.61799999999999999</v>
      </c>
      <c r="AA73" s="232">
        <v>139</v>
      </c>
      <c r="AB73" s="232">
        <v>140</v>
      </c>
      <c r="AC73" s="226">
        <f t="shared" si="8"/>
        <v>279</v>
      </c>
      <c r="AD73" s="203">
        <f t="shared" si="9"/>
        <v>0.49820788530465948</v>
      </c>
      <c r="AE73" s="203">
        <f t="shared" si="10"/>
        <v>0.50179211469534046</v>
      </c>
    </row>
    <row r="74" spans="26:31" x14ac:dyDescent="0.2">
      <c r="Z74" s="232">
        <f t="shared" si="11"/>
        <v>0.61799999999999999</v>
      </c>
      <c r="AA74" s="232">
        <v>141</v>
      </c>
      <c r="AB74" s="232">
        <v>142</v>
      </c>
      <c r="AC74" s="226">
        <f t="shared" si="8"/>
        <v>283</v>
      </c>
      <c r="AD74" s="203">
        <f t="shared" si="9"/>
        <v>0.49823321554770317</v>
      </c>
      <c r="AE74" s="203">
        <f t="shared" si="10"/>
        <v>0.50176678445229683</v>
      </c>
    </row>
    <row r="75" spans="26:31" x14ac:dyDescent="0.2">
      <c r="Z75" s="232">
        <f t="shared" si="11"/>
        <v>0.61799999999999999</v>
      </c>
      <c r="AA75" s="232">
        <v>143</v>
      </c>
      <c r="AB75" s="232">
        <v>144</v>
      </c>
      <c r="AC75" s="226">
        <f t="shared" si="8"/>
        <v>287</v>
      </c>
      <c r="AD75" s="203">
        <f t="shared" si="9"/>
        <v>0.49825783972125437</v>
      </c>
      <c r="AE75" s="203">
        <f t="shared" si="10"/>
        <v>0.50174216027874563</v>
      </c>
    </row>
    <row r="76" spans="26:31" x14ac:dyDescent="0.2">
      <c r="Z76" s="232">
        <f t="shared" si="11"/>
        <v>0.61799999999999999</v>
      </c>
      <c r="AA76" s="232">
        <v>145</v>
      </c>
      <c r="AB76" s="232">
        <v>146</v>
      </c>
      <c r="AC76" s="226">
        <f t="shared" si="8"/>
        <v>291</v>
      </c>
      <c r="AD76" s="203">
        <f t="shared" si="9"/>
        <v>0.49828178694158076</v>
      </c>
      <c r="AE76" s="203">
        <f t="shared" si="10"/>
        <v>0.50171821305841924</v>
      </c>
    </row>
    <row r="77" spans="26:31" x14ac:dyDescent="0.2">
      <c r="Z77" s="232">
        <f t="shared" si="11"/>
        <v>0.61799999999999999</v>
      </c>
      <c r="AA77" s="232">
        <v>147</v>
      </c>
      <c r="AB77" s="232">
        <v>148</v>
      </c>
      <c r="AC77" s="226">
        <f t="shared" si="8"/>
        <v>295</v>
      </c>
      <c r="AD77" s="203">
        <f t="shared" si="9"/>
        <v>0.49830508474576274</v>
      </c>
      <c r="AE77" s="203">
        <f t="shared" si="10"/>
        <v>0.50169491525423726</v>
      </c>
    </row>
    <row r="78" spans="26:31" x14ac:dyDescent="0.2">
      <c r="Z78" s="232">
        <f t="shared" si="11"/>
        <v>0.61799999999999999</v>
      </c>
      <c r="AA78" s="232">
        <v>149</v>
      </c>
      <c r="AB78" s="232">
        <v>150</v>
      </c>
      <c r="AC78" s="226">
        <f t="shared" si="8"/>
        <v>299</v>
      </c>
      <c r="AD78" s="203">
        <f t="shared" si="9"/>
        <v>0.49832775919732442</v>
      </c>
      <c r="AE78" s="203">
        <f t="shared" si="10"/>
        <v>0.50167224080267558</v>
      </c>
    </row>
    <row r="79" spans="26:31" x14ac:dyDescent="0.2">
      <c r="Z79" s="232">
        <f t="shared" si="11"/>
        <v>0.61799999999999999</v>
      </c>
      <c r="AA79" s="232">
        <v>151</v>
      </c>
      <c r="AB79" s="232">
        <v>152</v>
      </c>
      <c r="AC79" s="226">
        <f t="shared" si="8"/>
        <v>303</v>
      </c>
      <c r="AD79" s="203">
        <f t="shared" si="9"/>
        <v>0.49834983498349833</v>
      </c>
      <c r="AE79" s="203">
        <f t="shared" si="10"/>
        <v>0.50165016501650161</v>
      </c>
    </row>
    <row r="80" spans="26:31" x14ac:dyDescent="0.2">
      <c r="Z80" s="232">
        <f t="shared" si="11"/>
        <v>0.61799999999999999</v>
      </c>
      <c r="AA80" s="232">
        <v>153</v>
      </c>
      <c r="AB80" s="232">
        <v>154</v>
      </c>
      <c r="AC80" s="226">
        <f t="shared" si="8"/>
        <v>307</v>
      </c>
      <c r="AD80" s="203">
        <f t="shared" si="9"/>
        <v>0.49837133550488599</v>
      </c>
      <c r="AE80" s="203">
        <f t="shared" si="10"/>
        <v>0.50162866449511401</v>
      </c>
    </row>
    <row r="81" spans="26:31" x14ac:dyDescent="0.2">
      <c r="Z81" s="232">
        <f t="shared" si="11"/>
        <v>0.61799999999999999</v>
      </c>
      <c r="AA81" s="232">
        <v>155</v>
      </c>
      <c r="AB81" s="232">
        <v>156</v>
      </c>
      <c r="AC81" s="226">
        <f t="shared" si="8"/>
        <v>311</v>
      </c>
      <c r="AD81" s="203">
        <f t="shared" si="9"/>
        <v>0.49839228295819937</v>
      </c>
      <c r="AE81" s="203">
        <f t="shared" si="10"/>
        <v>0.50160771704180063</v>
      </c>
    </row>
    <row r="82" spans="26:31" x14ac:dyDescent="0.2">
      <c r="Z82" s="232">
        <f t="shared" si="11"/>
        <v>0.61799999999999999</v>
      </c>
      <c r="AA82" s="232">
        <v>157</v>
      </c>
      <c r="AB82" s="232">
        <v>158</v>
      </c>
      <c r="AC82" s="226">
        <f t="shared" si="8"/>
        <v>315</v>
      </c>
      <c r="AD82" s="203">
        <f t="shared" si="9"/>
        <v>0.49841269841269842</v>
      </c>
      <c r="AE82" s="203">
        <f t="shared" si="10"/>
        <v>0.50158730158730158</v>
      </c>
    </row>
    <row r="83" spans="26:31" x14ac:dyDescent="0.2">
      <c r="Z83" s="232">
        <f t="shared" si="11"/>
        <v>0.61799999999999999</v>
      </c>
      <c r="AA83" s="232">
        <v>159</v>
      </c>
      <c r="AB83" s="232">
        <v>160</v>
      </c>
      <c r="AC83" s="226">
        <f t="shared" si="8"/>
        <v>319</v>
      </c>
      <c r="AD83" s="203">
        <f t="shared" si="9"/>
        <v>0.49843260188087773</v>
      </c>
      <c r="AE83" s="203">
        <f t="shared" si="10"/>
        <v>0.50156739811912221</v>
      </c>
    </row>
    <row r="84" spans="26:31" x14ac:dyDescent="0.2">
      <c r="Z84" s="232">
        <f t="shared" si="11"/>
        <v>0.61799999999999999</v>
      </c>
      <c r="AA84" s="232">
        <v>161</v>
      </c>
      <c r="AB84" s="232">
        <v>162</v>
      </c>
      <c r="AC84" s="226">
        <f t="shared" si="8"/>
        <v>323</v>
      </c>
      <c r="AD84" s="203">
        <f t="shared" si="9"/>
        <v>0.49845201238390091</v>
      </c>
      <c r="AE84" s="203">
        <f t="shared" si="10"/>
        <v>0.50154798761609909</v>
      </c>
    </row>
    <row r="85" spans="26:31" x14ac:dyDescent="0.2">
      <c r="Z85" s="232">
        <f t="shared" si="11"/>
        <v>0.61799999999999999</v>
      </c>
      <c r="AA85" s="232">
        <v>163</v>
      </c>
      <c r="AB85" s="232">
        <v>164</v>
      </c>
      <c r="AC85" s="226">
        <f t="shared" si="8"/>
        <v>327</v>
      </c>
      <c r="AD85" s="203">
        <f t="shared" si="9"/>
        <v>0.49847094801223241</v>
      </c>
      <c r="AE85" s="203">
        <f t="shared" si="10"/>
        <v>0.50152905198776754</v>
      </c>
    </row>
    <row r="86" spans="26:31" x14ac:dyDescent="0.2">
      <c r="Z86" s="232">
        <f t="shared" si="11"/>
        <v>0.61799999999999999</v>
      </c>
      <c r="AA86" s="232">
        <v>165</v>
      </c>
      <c r="AB86" s="232">
        <v>166</v>
      </c>
      <c r="AC86" s="226">
        <f t="shared" si="8"/>
        <v>331</v>
      </c>
      <c r="AD86" s="203">
        <f t="shared" si="9"/>
        <v>0.49848942598187312</v>
      </c>
      <c r="AE86" s="203">
        <f t="shared" si="10"/>
        <v>0.50151057401812693</v>
      </c>
    </row>
    <row r="87" spans="26:31" x14ac:dyDescent="0.2">
      <c r="Z87" s="232">
        <f t="shared" si="11"/>
        <v>0.61799999999999999</v>
      </c>
      <c r="AA87" s="232">
        <v>167</v>
      </c>
      <c r="AB87" s="232">
        <v>168</v>
      </c>
      <c r="AC87" s="226">
        <f t="shared" si="8"/>
        <v>335</v>
      </c>
      <c r="AD87" s="203">
        <f t="shared" si="9"/>
        <v>0.49850746268656715</v>
      </c>
      <c r="AE87" s="203">
        <f t="shared" si="10"/>
        <v>0.5014925373134328</v>
      </c>
    </row>
    <row r="88" spans="26:31" x14ac:dyDescent="0.2">
      <c r="Z88" s="232">
        <f t="shared" si="11"/>
        <v>0.61799999999999999</v>
      </c>
      <c r="AA88" s="232">
        <v>169</v>
      </c>
      <c r="AB88" s="232">
        <v>170</v>
      </c>
      <c r="AC88" s="226">
        <f t="shared" si="8"/>
        <v>339</v>
      </c>
      <c r="AD88" s="203">
        <f t="shared" si="9"/>
        <v>0.49852507374631266</v>
      </c>
      <c r="AE88" s="203">
        <f t="shared" si="10"/>
        <v>0.50147492625368728</v>
      </c>
    </row>
    <row r="89" spans="26:31" x14ac:dyDescent="0.2">
      <c r="Z89" s="232">
        <f t="shared" si="11"/>
        <v>0.61799999999999999</v>
      </c>
      <c r="AA89" s="232">
        <v>171</v>
      </c>
      <c r="AB89" s="232">
        <v>172</v>
      </c>
      <c r="AC89" s="226">
        <f t="shared" si="8"/>
        <v>343</v>
      </c>
      <c r="AD89" s="203">
        <f t="shared" si="9"/>
        <v>0.49854227405247814</v>
      </c>
      <c r="AE89" s="203">
        <f t="shared" si="10"/>
        <v>0.50145772594752192</v>
      </c>
    </row>
    <row r="90" spans="26:31" x14ac:dyDescent="0.2">
      <c r="Z90" s="232">
        <f t="shared" si="11"/>
        <v>0.61799999999999999</v>
      </c>
      <c r="AA90" s="232">
        <v>173</v>
      </c>
      <c r="AB90" s="232">
        <v>174</v>
      </c>
      <c r="AC90" s="226">
        <f t="shared" si="8"/>
        <v>347</v>
      </c>
      <c r="AD90" s="203">
        <f t="shared" si="9"/>
        <v>0.49855907780979825</v>
      </c>
      <c r="AE90" s="203">
        <f t="shared" si="10"/>
        <v>0.50144092219020175</v>
      </c>
    </row>
    <row r="91" spans="26:31" x14ac:dyDescent="0.2">
      <c r="Z91" s="232">
        <f t="shared" si="11"/>
        <v>0.61799999999999999</v>
      </c>
      <c r="AA91" s="232">
        <v>175</v>
      </c>
      <c r="AB91" s="232">
        <v>176</v>
      </c>
      <c r="AC91" s="226">
        <f t="shared" si="8"/>
        <v>351</v>
      </c>
      <c r="AD91" s="203">
        <f t="shared" si="9"/>
        <v>0.4985754985754986</v>
      </c>
      <c r="AE91" s="203">
        <f t="shared" si="10"/>
        <v>0.50142450142450146</v>
      </c>
    </row>
    <row r="92" spans="26:31" x14ac:dyDescent="0.2">
      <c r="Z92" s="232">
        <f t="shared" si="11"/>
        <v>0.61799999999999999</v>
      </c>
      <c r="AA92" s="232">
        <v>177</v>
      </c>
      <c r="AB92" s="232">
        <v>178</v>
      </c>
      <c r="AC92" s="226">
        <f t="shared" si="8"/>
        <v>355</v>
      </c>
      <c r="AD92" s="203">
        <f t="shared" si="9"/>
        <v>0.49859154929577465</v>
      </c>
      <c r="AE92" s="203">
        <f t="shared" si="10"/>
        <v>0.50140845070422535</v>
      </c>
    </row>
    <row r="93" spans="26:31" x14ac:dyDescent="0.2">
      <c r="Z93" s="232">
        <f t="shared" si="11"/>
        <v>0.61799999999999999</v>
      </c>
      <c r="AA93" s="232">
        <v>179</v>
      </c>
      <c r="AB93" s="232">
        <v>180</v>
      </c>
      <c r="AC93" s="226">
        <f t="shared" si="8"/>
        <v>359</v>
      </c>
      <c r="AD93" s="203">
        <f t="shared" si="9"/>
        <v>0.49860724233983289</v>
      </c>
      <c r="AE93" s="203">
        <f t="shared" si="10"/>
        <v>0.50139275766016711</v>
      </c>
    </row>
    <row r="94" spans="26:31" x14ac:dyDescent="0.2">
      <c r="Z94" s="232">
        <f t="shared" si="11"/>
        <v>0.61799999999999999</v>
      </c>
      <c r="AA94" s="232">
        <v>181</v>
      </c>
      <c r="AB94" s="232">
        <v>182</v>
      </c>
      <c r="AC94" s="226">
        <f t="shared" si="8"/>
        <v>363</v>
      </c>
      <c r="AD94" s="203">
        <f t="shared" si="9"/>
        <v>0.49862258953168043</v>
      </c>
      <c r="AE94" s="203">
        <f t="shared" si="10"/>
        <v>0.50137741046831952</v>
      </c>
    </row>
    <row r="95" spans="26:31" x14ac:dyDescent="0.2">
      <c r="Z95" s="232">
        <f t="shared" si="11"/>
        <v>0.61799999999999999</v>
      </c>
      <c r="AA95" s="232">
        <v>183</v>
      </c>
      <c r="AB95" s="232">
        <v>184</v>
      </c>
      <c r="AC95" s="226">
        <f t="shared" si="8"/>
        <v>367</v>
      </c>
      <c r="AD95" s="203">
        <f t="shared" si="9"/>
        <v>0.49863760217983649</v>
      </c>
      <c r="AE95" s="203">
        <f t="shared" si="10"/>
        <v>0.50136239782016345</v>
      </c>
    </row>
    <row r="96" spans="26:31" x14ac:dyDescent="0.2">
      <c r="Z96" s="232">
        <f t="shared" si="11"/>
        <v>0.61799999999999999</v>
      </c>
      <c r="AA96" s="232">
        <v>185</v>
      </c>
      <c r="AB96" s="232">
        <v>186</v>
      </c>
      <c r="AC96" s="226">
        <f t="shared" si="8"/>
        <v>371</v>
      </c>
      <c r="AD96" s="203">
        <f t="shared" si="9"/>
        <v>0.49865229110512127</v>
      </c>
      <c r="AE96" s="203">
        <f t="shared" si="10"/>
        <v>0.50134770889487867</v>
      </c>
    </row>
    <row r="97" spans="26:31" x14ac:dyDescent="0.2">
      <c r="Z97" s="232">
        <f t="shared" si="11"/>
        <v>0.61799999999999999</v>
      </c>
      <c r="AA97" s="232">
        <v>187</v>
      </c>
      <c r="AB97" s="232">
        <v>188</v>
      </c>
      <c r="AC97" s="226">
        <f t="shared" si="8"/>
        <v>375</v>
      </c>
      <c r="AD97" s="203">
        <f t="shared" si="9"/>
        <v>0.49866666666666665</v>
      </c>
      <c r="AE97" s="203">
        <f t="shared" si="10"/>
        <v>0.5013333333333333</v>
      </c>
    </row>
    <row r="98" spans="26:31" x14ac:dyDescent="0.2">
      <c r="Z98" s="232">
        <f t="shared" si="11"/>
        <v>0.61799999999999999</v>
      </c>
      <c r="AA98" s="232">
        <v>189</v>
      </c>
      <c r="AB98" s="232">
        <v>190</v>
      </c>
      <c r="AC98" s="226">
        <f t="shared" si="8"/>
        <v>379</v>
      </c>
      <c r="AD98" s="203">
        <f t="shared" si="9"/>
        <v>0.49868073878627966</v>
      </c>
      <c r="AE98" s="203">
        <f t="shared" si="10"/>
        <v>0.50131926121372028</v>
      </c>
    </row>
    <row r="99" spans="26:31" x14ac:dyDescent="0.2">
      <c r="Z99" s="232">
        <f t="shared" si="11"/>
        <v>0.61799999999999999</v>
      </c>
      <c r="AA99" s="232">
        <v>191</v>
      </c>
      <c r="AB99" s="232">
        <v>192</v>
      </c>
      <c r="AC99" s="226">
        <f t="shared" si="8"/>
        <v>383</v>
      </c>
      <c r="AD99" s="203">
        <f t="shared" si="9"/>
        <v>0.49869451697127937</v>
      </c>
      <c r="AE99" s="203">
        <f t="shared" si="10"/>
        <v>0.50130548302872058</v>
      </c>
    </row>
    <row r="100" spans="26:31" x14ac:dyDescent="0.2">
      <c r="Z100" s="232">
        <f t="shared" si="11"/>
        <v>0.61799999999999999</v>
      </c>
      <c r="AA100" s="232">
        <v>193</v>
      </c>
      <c r="AB100" s="232">
        <v>194</v>
      </c>
      <c r="AC100" s="226">
        <f t="shared" si="8"/>
        <v>387</v>
      </c>
      <c r="AD100" s="203">
        <f t="shared" si="9"/>
        <v>0.49870801033591733</v>
      </c>
      <c r="AE100" s="203">
        <f t="shared" si="10"/>
        <v>0.50129198966408273</v>
      </c>
    </row>
    <row r="101" spans="26:31" x14ac:dyDescent="0.2">
      <c r="Z101" s="232">
        <f t="shared" si="11"/>
        <v>0.61799999999999999</v>
      </c>
      <c r="AA101" s="232">
        <v>195</v>
      </c>
      <c r="AB101" s="232">
        <v>196</v>
      </c>
      <c r="AC101" s="226">
        <f t="shared" si="8"/>
        <v>391</v>
      </c>
      <c r="AD101" s="203">
        <f t="shared" si="9"/>
        <v>0.49872122762148335</v>
      </c>
      <c r="AE101" s="203">
        <f t="shared" si="10"/>
        <v>0.50127877237851659</v>
      </c>
    </row>
    <row r="102" spans="26:31" x14ac:dyDescent="0.2">
      <c r="Z102" s="232">
        <f t="shared" si="11"/>
        <v>0.61799999999999999</v>
      </c>
      <c r="AA102" s="232">
        <v>197</v>
      </c>
      <c r="AB102" s="232">
        <v>198</v>
      </c>
      <c r="AC102" s="226">
        <f t="shared" si="8"/>
        <v>395</v>
      </c>
      <c r="AD102" s="203">
        <f t="shared" si="9"/>
        <v>0.49873417721518987</v>
      </c>
      <c r="AE102" s="203">
        <f t="shared" si="10"/>
        <v>0.50126582278481013</v>
      </c>
    </row>
    <row r="103" spans="26:31" x14ac:dyDescent="0.2">
      <c r="Z103" s="232">
        <f t="shared" si="11"/>
        <v>0.61799999999999999</v>
      </c>
      <c r="AA103" s="232">
        <v>199</v>
      </c>
      <c r="AB103" s="232">
        <v>200</v>
      </c>
      <c r="AC103" s="226">
        <f t="shared" si="8"/>
        <v>399</v>
      </c>
      <c r="AD103" s="203">
        <f t="shared" si="9"/>
        <v>0.49874686716791977</v>
      </c>
      <c r="AE103" s="203">
        <f t="shared" si="10"/>
        <v>0.50125313283208017</v>
      </c>
    </row>
    <row r="104" spans="26:31" x14ac:dyDescent="0.2">
      <c r="Z104" s="232">
        <f t="shared" si="11"/>
        <v>0.61799999999999999</v>
      </c>
      <c r="AA104" s="232">
        <v>201</v>
      </c>
      <c r="AB104" s="232">
        <v>202</v>
      </c>
      <c r="AC104" s="226">
        <f t="shared" si="8"/>
        <v>403</v>
      </c>
      <c r="AD104" s="203">
        <f t="shared" si="9"/>
        <v>0.4987593052109181</v>
      </c>
      <c r="AE104" s="203">
        <f t="shared" si="10"/>
        <v>0.50124069478908184</v>
      </c>
    </row>
    <row r="105" spans="26:31" x14ac:dyDescent="0.2">
      <c r="Z105" s="232">
        <f t="shared" si="11"/>
        <v>0.61799999999999999</v>
      </c>
      <c r="AA105" s="232">
        <v>203</v>
      </c>
      <c r="AB105" s="232">
        <v>204</v>
      </c>
      <c r="AC105" s="226">
        <f t="shared" si="8"/>
        <v>407</v>
      </c>
      <c r="AD105" s="203">
        <f t="shared" si="9"/>
        <v>0.49877149877149879</v>
      </c>
      <c r="AE105" s="203">
        <f t="shared" si="10"/>
        <v>0.50122850122850127</v>
      </c>
    </row>
    <row r="106" spans="26:31" x14ac:dyDescent="0.2">
      <c r="Z106" s="232">
        <f t="shared" si="11"/>
        <v>0.61799999999999999</v>
      </c>
      <c r="AA106" s="232">
        <v>205</v>
      </c>
      <c r="AB106" s="232">
        <v>206</v>
      </c>
      <c r="AC106" s="226">
        <f t="shared" si="8"/>
        <v>411</v>
      </c>
      <c r="AD106" s="203">
        <f t="shared" si="9"/>
        <v>0.49878345498783455</v>
      </c>
      <c r="AE106" s="203">
        <f t="shared" si="10"/>
        <v>0.5012165450121655</v>
      </c>
    </row>
    <row r="107" spans="26:31" x14ac:dyDescent="0.2">
      <c r="Z107" s="232">
        <f t="shared" si="11"/>
        <v>0.61799999999999999</v>
      </c>
      <c r="AA107" s="232">
        <v>207</v>
      </c>
      <c r="AB107" s="232">
        <v>208</v>
      </c>
      <c r="AC107" s="226">
        <f t="shared" si="8"/>
        <v>415</v>
      </c>
      <c r="AD107" s="203">
        <f t="shared" si="9"/>
        <v>0.49879518072289158</v>
      </c>
      <c r="AE107" s="203">
        <f t="shared" si="10"/>
        <v>0.50120481927710847</v>
      </c>
    </row>
    <row r="108" spans="26:31" x14ac:dyDescent="0.2">
      <c r="Z108" s="232">
        <f t="shared" si="11"/>
        <v>0.61799999999999999</v>
      </c>
      <c r="AA108" s="232">
        <v>209</v>
      </c>
      <c r="AB108" s="232">
        <v>210</v>
      </c>
      <c r="AC108" s="226">
        <f t="shared" si="8"/>
        <v>419</v>
      </c>
      <c r="AD108" s="203">
        <f t="shared" si="9"/>
        <v>0.49880668257756561</v>
      </c>
      <c r="AE108" s="203">
        <f t="shared" si="10"/>
        <v>0.50119331742243434</v>
      </c>
    </row>
    <row r="109" spans="26:31" x14ac:dyDescent="0.2">
      <c r="Z109" s="232">
        <f t="shared" si="11"/>
        <v>0.61799999999999999</v>
      </c>
      <c r="AA109" s="232">
        <v>211</v>
      </c>
      <c r="AB109" s="232">
        <v>212</v>
      </c>
      <c r="AC109" s="226">
        <f t="shared" si="8"/>
        <v>423</v>
      </c>
      <c r="AD109" s="203">
        <f t="shared" si="9"/>
        <v>0.49881796690307328</v>
      </c>
      <c r="AE109" s="203">
        <f t="shared" si="10"/>
        <v>0.50118203309692666</v>
      </c>
    </row>
    <row r="110" spans="26:31" x14ac:dyDescent="0.2">
      <c r="Z110" s="232">
        <f t="shared" si="11"/>
        <v>0.61799999999999999</v>
      </c>
      <c r="AA110" s="232">
        <v>213</v>
      </c>
      <c r="AB110" s="232">
        <v>214</v>
      </c>
      <c r="AC110" s="226">
        <f t="shared" si="8"/>
        <v>427</v>
      </c>
      <c r="AD110" s="203">
        <f t="shared" si="9"/>
        <v>0.49882903981264637</v>
      </c>
      <c r="AE110" s="203">
        <f t="shared" si="10"/>
        <v>0.50117096018735363</v>
      </c>
    </row>
    <row r="111" spans="26:31" x14ac:dyDescent="0.2">
      <c r="Z111" s="232">
        <f t="shared" si="11"/>
        <v>0.61799999999999999</v>
      </c>
      <c r="AA111" s="232">
        <v>215</v>
      </c>
      <c r="AB111" s="232">
        <v>216</v>
      </c>
      <c r="AC111" s="226">
        <f t="shared" si="8"/>
        <v>431</v>
      </c>
      <c r="AD111" s="203">
        <f t="shared" si="9"/>
        <v>0.49883990719257543</v>
      </c>
      <c r="AE111" s="203">
        <f t="shared" si="10"/>
        <v>0.50116009280742457</v>
      </c>
    </row>
    <row r="112" spans="26:31" x14ac:dyDescent="0.2">
      <c r="Z112" s="232">
        <f t="shared" si="11"/>
        <v>0.61799999999999999</v>
      </c>
      <c r="AA112" s="232">
        <v>217</v>
      </c>
      <c r="AB112" s="232">
        <v>218</v>
      </c>
      <c r="AC112" s="226">
        <f t="shared" si="8"/>
        <v>435</v>
      </c>
      <c r="AD112" s="203">
        <f t="shared" si="9"/>
        <v>0.49885057471264366</v>
      </c>
      <c r="AE112" s="203">
        <f t="shared" si="10"/>
        <v>0.50114942528735629</v>
      </c>
    </row>
    <row r="113" spans="26:31" x14ac:dyDescent="0.2">
      <c r="Z113" s="232">
        <f t="shared" si="11"/>
        <v>0.61799999999999999</v>
      </c>
      <c r="AA113" s="232">
        <v>219</v>
      </c>
      <c r="AB113" s="232">
        <v>220</v>
      </c>
      <c r="AC113" s="226">
        <f t="shared" si="8"/>
        <v>439</v>
      </c>
      <c r="AD113" s="203">
        <f t="shared" si="9"/>
        <v>0.49886104783599089</v>
      </c>
      <c r="AE113" s="203">
        <f t="shared" si="10"/>
        <v>0.50113895216400917</v>
      </c>
    </row>
    <row r="114" spans="26:31" x14ac:dyDescent="0.2">
      <c r="Z114" s="232">
        <f t="shared" si="11"/>
        <v>0.61799999999999999</v>
      </c>
      <c r="AA114" s="232">
        <v>221</v>
      </c>
      <c r="AB114" s="232">
        <v>222</v>
      </c>
      <c r="AC114" s="226">
        <f t="shared" si="8"/>
        <v>443</v>
      </c>
      <c r="AD114" s="203">
        <f t="shared" si="9"/>
        <v>0.49887133182844245</v>
      </c>
      <c r="AE114" s="203">
        <f t="shared" si="10"/>
        <v>0.50112866817155755</v>
      </c>
    </row>
    <row r="115" spans="26:31" x14ac:dyDescent="0.2">
      <c r="Z115" s="232">
        <f t="shared" si="11"/>
        <v>0.61799999999999999</v>
      </c>
      <c r="AA115" s="232">
        <v>223</v>
      </c>
      <c r="AB115" s="232">
        <v>224</v>
      </c>
      <c r="AC115" s="226">
        <f t="shared" ref="AC115:AC178" si="12">AA115+AB115</f>
        <v>447</v>
      </c>
      <c r="AD115" s="203">
        <f t="shared" ref="AD115:AD165" si="13">AA115/$AC115</f>
        <v>0.49888143176733779</v>
      </c>
      <c r="AE115" s="203">
        <f t="shared" ref="AE115:AE165" si="14">AB115/$AC115</f>
        <v>0.50111856823266221</v>
      </c>
    </row>
    <row r="116" spans="26:31" x14ac:dyDescent="0.2">
      <c r="Z116" s="232">
        <f t="shared" si="11"/>
        <v>0.61799999999999999</v>
      </c>
      <c r="AA116" s="232">
        <v>225</v>
      </c>
      <c r="AB116" s="232">
        <v>226</v>
      </c>
      <c r="AC116" s="226">
        <f t="shared" si="12"/>
        <v>451</v>
      </c>
      <c r="AD116" s="203">
        <f t="shared" si="13"/>
        <v>0.49889135254988914</v>
      </c>
      <c r="AE116" s="203">
        <f t="shared" si="14"/>
        <v>0.50110864745011086</v>
      </c>
    </row>
    <row r="117" spans="26:31" x14ac:dyDescent="0.2">
      <c r="Z117" s="232">
        <f t="shared" si="11"/>
        <v>0.61799999999999999</v>
      </c>
      <c r="AA117" s="232">
        <v>227</v>
      </c>
      <c r="AB117" s="232">
        <v>228</v>
      </c>
      <c r="AC117" s="226">
        <f t="shared" si="12"/>
        <v>455</v>
      </c>
      <c r="AD117" s="203">
        <f t="shared" si="13"/>
        <v>0.49890109890109891</v>
      </c>
      <c r="AE117" s="203">
        <f t="shared" si="14"/>
        <v>0.50109890109890109</v>
      </c>
    </row>
    <row r="118" spans="26:31" x14ac:dyDescent="0.2">
      <c r="Z118" s="232">
        <f t="shared" si="11"/>
        <v>0.61799999999999999</v>
      </c>
      <c r="AA118" s="232">
        <v>229</v>
      </c>
      <c r="AB118" s="232">
        <v>230</v>
      </c>
      <c r="AC118" s="226">
        <f t="shared" si="12"/>
        <v>459</v>
      </c>
      <c r="AD118" s="203">
        <f t="shared" si="13"/>
        <v>0.4989106753812636</v>
      </c>
      <c r="AE118" s="203">
        <f t="shared" si="14"/>
        <v>0.50108932461873634</v>
      </c>
    </row>
    <row r="119" spans="26:31" x14ac:dyDescent="0.2">
      <c r="Z119" s="232">
        <f t="shared" si="11"/>
        <v>0.61799999999999999</v>
      </c>
      <c r="AA119" s="232">
        <v>231</v>
      </c>
      <c r="AB119" s="232">
        <v>232</v>
      </c>
      <c r="AC119" s="226">
        <f t="shared" si="12"/>
        <v>463</v>
      </c>
      <c r="AD119" s="203">
        <f t="shared" si="13"/>
        <v>0.49892008639308855</v>
      </c>
      <c r="AE119" s="203">
        <f t="shared" si="14"/>
        <v>0.5010799136069114</v>
      </c>
    </row>
    <row r="120" spans="26:31" x14ac:dyDescent="0.2">
      <c r="Z120" s="232">
        <f t="shared" si="11"/>
        <v>0.61799999999999999</v>
      </c>
      <c r="AA120" s="232">
        <v>233</v>
      </c>
      <c r="AB120" s="232">
        <v>234</v>
      </c>
      <c r="AC120" s="226">
        <f t="shared" si="12"/>
        <v>467</v>
      </c>
      <c r="AD120" s="203">
        <f t="shared" si="13"/>
        <v>0.49892933618843682</v>
      </c>
      <c r="AE120" s="203">
        <f t="shared" si="14"/>
        <v>0.50107066381156318</v>
      </c>
    </row>
    <row r="121" spans="26:31" x14ac:dyDescent="0.2">
      <c r="Z121" s="232">
        <f t="shared" si="11"/>
        <v>0.61799999999999999</v>
      </c>
      <c r="AA121" s="232">
        <v>235</v>
      </c>
      <c r="AB121" s="232">
        <v>236</v>
      </c>
      <c r="AC121" s="226">
        <f t="shared" si="12"/>
        <v>471</v>
      </c>
      <c r="AD121" s="203">
        <f t="shared" si="13"/>
        <v>0.49893842887473461</v>
      </c>
      <c r="AE121" s="203">
        <f t="shared" si="14"/>
        <v>0.50106157112526539</v>
      </c>
    </row>
    <row r="122" spans="26:31" x14ac:dyDescent="0.2">
      <c r="Z122" s="232">
        <f t="shared" si="11"/>
        <v>0.61799999999999999</v>
      </c>
      <c r="AA122" s="232">
        <v>237</v>
      </c>
      <c r="AB122" s="232">
        <v>238</v>
      </c>
      <c r="AC122" s="226">
        <f t="shared" si="12"/>
        <v>475</v>
      </c>
      <c r="AD122" s="203">
        <f t="shared" si="13"/>
        <v>0.49894736842105264</v>
      </c>
      <c r="AE122" s="203">
        <f t="shared" si="14"/>
        <v>0.50105263157894742</v>
      </c>
    </row>
    <row r="123" spans="26:31" x14ac:dyDescent="0.2">
      <c r="Z123" s="232">
        <f t="shared" si="11"/>
        <v>0.61799999999999999</v>
      </c>
      <c r="AA123" s="232">
        <v>239</v>
      </c>
      <c r="AB123" s="232">
        <v>240</v>
      </c>
      <c r="AC123" s="226">
        <f t="shared" si="12"/>
        <v>479</v>
      </c>
      <c r="AD123" s="203">
        <f t="shared" si="13"/>
        <v>0.4989561586638831</v>
      </c>
      <c r="AE123" s="203">
        <f t="shared" si="14"/>
        <v>0.5010438413361169</v>
      </c>
    </row>
    <row r="124" spans="26:31" x14ac:dyDescent="0.2">
      <c r="Z124" s="232">
        <f t="shared" si="11"/>
        <v>0.61799999999999999</v>
      </c>
      <c r="AA124" s="232">
        <v>241</v>
      </c>
      <c r="AB124" s="232">
        <v>242</v>
      </c>
      <c r="AC124" s="226">
        <f t="shared" si="12"/>
        <v>483</v>
      </c>
      <c r="AD124" s="203">
        <f t="shared" si="13"/>
        <v>0.49896480331262938</v>
      </c>
      <c r="AE124" s="203">
        <f t="shared" si="14"/>
        <v>0.50103519668737062</v>
      </c>
    </row>
    <row r="125" spans="26:31" x14ac:dyDescent="0.2">
      <c r="Z125" s="232">
        <f t="shared" si="11"/>
        <v>0.61799999999999999</v>
      </c>
      <c r="AA125" s="232">
        <v>243</v>
      </c>
      <c r="AB125" s="232">
        <v>244</v>
      </c>
      <c r="AC125" s="226">
        <f t="shared" si="12"/>
        <v>487</v>
      </c>
      <c r="AD125" s="203">
        <f t="shared" si="13"/>
        <v>0.49897330595482547</v>
      </c>
      <c r="AE125" s="203">
        <f t="shared" si="14"/>
        <v>0.50102669404517453</v>
      </c>
    </row>
    <row r="126" spans="26:31" x14ac:dyDescent="0.2">
      <c r="Z126" s="232">
        <f t="shared" si="11"/>
        <v>0.61799999999999999</v>
      </c>
      <c r="AA126" s="232">
        <v>245</v>
      </c>
      <c r="AB126" s="232">
        <v>246</v>
      </c>
      <c r="AC126" s="226">
        <f t="shared" si="12"/>
        <v>491</v>
      </c>
      <c r="AD126" s="203">
        <f t="shared" si="13"/>
        <v>0.49898167006109978</v>
      </c>
      <c r="AE126" s="203">
        <f t="shared" si="14"/>
        <v>0.50101832993890016</v>
      </c>
    </row>
    <row r="127" spans="26:31" x14ac:dyDescent="0.2">
      <c r="Z127" s="232">
        <f t="shared" si="11"/>
        <v>0.61799999999999999</v>
      </c>
      <c r="AA127" s="232">
        <v>247</v>
      </c>
      <c r="AB127" s="232">
        <v>248</v>
      </c>
      <c r="AC127" s="226">
        <f t="shared" si="12"/>
        <v>495</v>
      </c>
      <c r="AD127" s="203">
        <f t="shared" si="13"/>
        <v>0.49898989898989898</v>
      </c>
      <c r="AE127" s="203">
        <f t="shared" si="14"/>
        <v>0.50101010101010102</v>
      </c>
    </row>
    <row r="128" spans="26:31" x14ac:dyDescent="0.2">
      <c r="Z128" s="232">
        <f t="shared" si="11"/>
        <v>0.61799999999999999</v>
      </c>
      <c r="AA128" s="232">
        <v>249</v>
      </c>
      <c r="AB128" s="232">
        <v>250</v>
      </c>
      <c r="AC128" s="226">
        <f t="shared" si="12"/>
        <v>499</v>
      </c>
      <c r="AD128" s="203">
        <f t="shared" si="13"/>
        <v>0.49899799599198397</v>
      </c>
      <c r="AE128" s="203">
        <f t="shared" si="14"/>
        <v>0.50100200400801598</v>
      </c>
    </row>
    <row r="129" spans="26:31" x14ac:dyDescent="0.2">
      <c r="Z129" s="232">
        <f t="shared" si="11"/>
        <v>0.61799999999999999</v>
      </c>
      <c r="AA129" s="232">
        <v>251</v>
      </c>
      <c r="AB129" s="232">
        <v>252</v>
      </c>
      <c r="AC129" s="226">
        <f t="shared" si="12"/>
        <v>503</v>
      </c>
      <c r="AD129" s="203">
        <f t="shared" si="13"/>
        <v>0.49900596421471172</v>
      </c>
      <c r="AE129" s="203">
        <f t="shared" si="14"/>
        <v>0.50099403578528823</v>
      </c>
    </row>
    <row r="130" spans="26:31" x14ac:dyDescent="0.2">
      <c r="Z130" s="232">
        <f t="shared" si="11"/>
        <v>0.61799999999999999</v>
      </c>
      <c r="AA130" s="232">
        <v>253</v>
      </c>
      <c r="AB130" s="232">
        <v>254</v>
      </c>
      <c r="AC130" s="226">
        <f t="shared" si="12"/>
        <v>507</v>
      </c>
      <c r="AD130" s="203">
        <f t="shared" si="13"/>
        <v>0.49901380670611439</v>
      </c>
      <c r="AE130" s="203">
        <f t="shared" si="14"/>
        <v>0.50098619329388561</v>
      </c>
    </row>
    <row r="131" spans="26:31" x14ac:dyDescent="0.2">
      <c r="Z131" s="232">
        <f t="shared" si="11"/>
        <v>0.61799999999999999</v>
      </c>
      <c r="AA131" s="232">
        <v>255</v>
      </c>
      <c r="AB131" s="232">
        <v>256</v>
      </c>
      <c r="AC131" s="226">
        <f t="shared" si="12"/>
        <v>511</v>
      </c>
      <c r="AD131" s="203">
        <f t="shared" si="13"/>
        <v>0.49902152641878667</v>
      </c>
      <c r="AE131" s="203">
        <f t="shared" si="14"/>
        <v>0.50097847358121328</v>
      </c>
    </row>
    <row r="132" spans="26:31" x14ac:dyDescent="0.2">
      <c r="Z132" s="232">
        <f t="shared" si="11"/>
        <v>0.61799999999999999</v>
      </c>
      <c r="AA132" s="232">
        <v>257</v>
      </c>
      <c r="AB132" s="232">
        <v>258</v>
      </c>
      <c r="AC132" s="226">
        <f t="shared" si="12"/>
        <v>515</v>
      </c>
      <c r="AD132" s="203">
        <f t="shared" si="13"/>
        <v>0.49902912621359224</v>
      </c>
      <c r="AE132" s="203">
        <f t="shared" si="14"/>
        <v>0.50097087378640781</v>
      </c>
    </row>
    <row r="133" spans="26:31" x14ac:dyDescent="0.2">
      <c r="Z133" s="232">
        <f t="shared" si="11"/>
        <v>0.61799999999999999</v>
      </c>
      <c r="AA133" s="232">
        <v>259</v>
      </c>
      <c r="AB133" s="232">
        <v>260</v>
      </c>
      <c r="AC133" s="226">
        <f t="shared" si="12"/>
        <v>519</v>
      </c>
      <c r="AD133" s="203">
        <f t="shared" si="13"/>
        <v>0.49903660886319845</v>
      </c>
      <c r="AE133" s="203">
        <f t="shared" si="14"/>
        <v>0.50096339113680155</v>
      </c>
    </row>
    <row r="134" spans="26:31" x14ac:dyDescent="0.2">
      <c r="Z134" s="232">
        <f t="shared" ref="Z134:Z197" si="15">Z133</f>
        <v>0.61799999999999999</v>
      </c>
      <c r="AA134" s="232">
        <v>261</v>
      </c>
      <c r="AB134" s="232">
        <v>262</v>
      </c>
      <c r="AC134" s="226">
        <f t="shared" si="12"/>
        <v>523</v>
      </c>
      <c r="AD134" s="203">
        <f t="shared" si="13"/>
        <v>0.49904397705544934</v>
      </c>
      <c r="AE134" s="203">
        <f t="shared" si="14"/>
        <v>0.50095602294455066</v>
      </c>
    </row>
    <row r="135" spans="26:31" x14ac:dyDescent="0.2">
      <c r="Z135" s="232">
        <f t="shared" si="15"/>
        <v>0.61799999999999999</v>
      </c>
      <c r="AA135" s="232">
        <v>263</v>
      </c>
      <c r="AB135" s="232">
        <v>264</v>
      </c>
      <c r="AC135" s="226">
        <f t="shared" si="12"/>
        <v>527</v>
      </c>
      <c r="AD135" s="203">
        <f t="shared" si="13"/>
        <v>0.49905123339658441</v>
      </c>
      <c r="AE135" s="203">
        <f t="shared" si="14"/>
        <v>0.50094876660341559</v>
      </c>
    </row>
    <row r="136" spans="26:31" x14ac:dyDescent="0.2">
      <c r="Z136" s="232">
        <f t="shared" si="15"/>
        <v>0.61799999999999999</v>
      </c>
      <c r="AA136" s="232">
        <v>265</v>
      </c>
      <c r="AB136" s="232">
        <v>266</v>
      </c>
      <c r="AC136" s="226">
        <f t="shared" si="12"/>
        <v>531</v>
      </c>
      <c r="AD136" s="203">
        <f t="shared" si="13"/>
        <v>0.49905838041431261</v>
      </c>
      <c r="AE136" s="203">
        <f t="shared" si="14"/>
        <v>0.50094161958568739</v>
      </c>
    </row>
    <row r="137" spans="26:31" x14ac:dyDescent="0.2">
      <c r="Z137" s="232">
        <f t="shared" si="15"/>
        <v>0.61799999999999999</v>
      </c>
      <c r="AA137" s="232">
        <v>267</v>
      </c>
      <c r="AB137" s="232">
        <v>268</v>
      </c>
      <c r="AC137" s="226">
        <f t="shared" si="12"/>
        <v>535</v>
      </c>
      <c r="AD137" s="203">
        <f t="shared" si="13"/>
        <v>0.49906542056074765</v>
      </c>
      <c r="AE137" s="203">
        <f t="shared" si="14"/>
        <v>0.50093457943925235</v>
      </c>
    </row>
    <row r="138" spans="26:31" x14ac:dyDescent="0.2">
      <c r="Z138" s="232">
        <f t="shared" si="15"/>
        <v>0.61799999999999999</v>
      </c>
      <c r="AA138" s="232">
        <v>269</v>
      </c>
      <c r="AB138" s="232">
        <v>270</v>
      </c>
      <c r="AC138" s="226">
        <f t="shared" si="12"/>
        <v>539</v>
      </c>
      <c r="AD138" s="203">
        <f t="shared" si="13"/>
        <v>0.49907235621521334</v>
      </c>
      <c r="AE138" s="203">
        <f t="shared" si="14"/>
        <v>0.5009276437847866</v>
      </c>
    </row>
    <row r="139" spans="26:31" x14ac:dyDescent="0.2">
      <c r="Z139" s="232">
        <f t="shared" si="15"/>
        <v>0.61799999999999999</v>
      </c>
      <c r="AA139" s="232">
        <v>271</v>
      </c>
      <c r="AB139" s="232">
        <v>272</v>
      </c>
      <c r="AC139" s="226">
        <f t="shared" si="12"/>
        <v>543</v>
      </c>
      <c r="AD139" s="203">
        <f t="shared" si="13"/>
        <v>0.4990791896869245</v>
      </c>
      <c r="AE139" s="203">
        <f t="shared" si="14"/>
        <v>0.50092081031307556</v>
      </c>
    </row>
    <row r="140" spans="26:31" x14ac:dyDescent="0.2">
      <c r="Z140" s="232">
        <f t="shared" si="15"/>
        <v>0.61799999999999999</v>
      </c>
      <c r="AA140" s="232">
        <v>273</v>
      </c>
      <c r="AB140" s="232">
        <v>274</v>
      </c>
      <c r="AC140" s="226">
        <f t="shared" si="12"/>
        <v>547</v>
      </c>
      <c r="AD140" s="203">
        <f t="shared" si="13"/>
        <v>0.4990859232175503</v>
      </c>
      <c r="AE140" s="203">
        <f t="shared" si="14"/>
        <v>0.5009140767824497</v>
      </c>
    </row>
    <row r="141" spans="26:31" x14ac:dyDescent="0.2">
      <c r="Z141" s="232">
        <f t="shared" si="15"/>
        <v>0.61799999999999999</v>
      </c>
      <c r="AA141" s="232">
        <v>275</v>
      </c>
      <c r="AB141" s="232">
        <v>276</v>
      </c>
      <c r="AC141" s="226">
        <f t="shared" si="12"/>
        <v>551</v>
      </c>
      <c r="AD141" s="203">
        <f t="shared" si="13"/>
        <v>0.49909255898366606</v>
      </c>
      <c r="AE141" s="203">
        <f t="shared" si="14"/>
        <v>0.50090744101633389</v>
      </c>
    </row>
    <row r="142" spans="26:31" x14ac:dyDescent="0.2">
      <c r="Z142" s="232">
        <f t="shared" si="15"/>
        <v>0.61799999999999999</v>
      </c>
      <c r="AA142" s="232">
        <v>277</v>
      </c>
      <c r="AB142" s="232">
        <v>278</v>
      </c>
      <c r="AC142" s="226">
        <f t="shared" si="12"/>
        <v>555</v>
      </c>
      <c r="AD142" s="203">
        <f t="shared" si="13"/>
        <v>0.49909909909909911</v>
      </c>
      <c r="AE142" s="203">
        <f t="shared" si="14"/>
        <v>0.50090090090090089</v>
      </c>
    </row>
    <row r="143" spans="26:31" x14ac:dyDescent="0.2">
      <c r="Z143" s="232">
        <f t="shared" si="15"/>
        <v>0.61799999999999999</v>
      </c>
      <c r="AA143" s="232">
        <v>279</v>
      </c>
      <c r="AB143" s="232">
        <v>280</v>
      </c>
      <c r="AC143" s="226">
        <f t="shared" si="12"/>
        <v>559</v>
      </c>
      <c r="AD143" s="203">
        <f t="shared" si="13"/>
        <v>0.49910554561717352</v>
      </c>
      <c r="AE143" s="203">
        <f t="shared" si="14"/>
        <v>0.50089445438282643</v>
      </c>
    </row>
    <row r="144" spans="26:31" x14ac:dyDescent="0.2">
      <c r="Z144" s="232">
        <f t="shared" si="15"/>
        <v>0.61799999999999999</v>
      </c>
      <c r="AA144" s="232">
        <v>281</v>
      </c>
      <c r="AB144" s="232">
        <v>282</v>
      </c>
      <c r="AC144" s="226">
        <f t="shared" si="12"/>
        <v>563</v>
      </c>
      <c r="AD144" s="203">
        <f t="shared" si="13"/>
        <v>0.4991119005328597</v>
      </c>
      <c r="AE144" s="203">
        <f t="shared" si="14"/>
        <v>0.5008880994671403</v>
      </c>
    </row>
    <row r="145" spans="26:31" x14ac:dyDescent="0.2">
      <c r="Z145" s="232">
        <f t="shared" si="15"/>
        <v>0.61799999999999999</v>
      </c>
      <c r="AA145" s="232">
        <v>283</v>
      </c>
      <c r="AB145" s="232">
        <v>284</v>
      </c>
      <c r="AC145" s="226">
        <f t="shared" si="12"/>
        <v>567</v>
      </c>
      <c r="AD145" s="203">
        <f t="shared" si="13"/>
        <v>0.49911816578483242</v>
      </c>
      <c r="AE145" s="203">
        <f t="shared" si="14"/>
        <v>0.50088183421516752</v>
      </c>
    </row>
    <row r="146" spans="26:31" x14ac:dyDescent="0.2">
      <c r="Z146" s="232">
        <f t="shared" si="15"/>
        <v>0.61799999999999999</v>
      </c>
      <c r="AA146" s="232">
        <v>285</v>
      </c>
      <c r="AB146" s="232">
        <v>286</v>
      </c>
      <c r="AC146" s="226">
        <f t="shared" si="12"/>
        <v>571</v>
      </c>
      <c r="AD146" s="203">
        <f t="shared" si="13"/>
        <v>0.49912434325744309</v>
      </c>
      <c r="AE146" s="203">
        <f t="shared" si="14"/>
        <v>0.50087565674255696</v>
      </c>
    </row>
    <row r="147" spans="26:31" x14ac:dyDescent="0.2">
      <c r="Z147" s="232">
        <f t="shared" si="15"/>
        <v>0.61799999999999999</v>
      </c>
      <c r="AA147" s="232">
        <v>287</v>
      </c>
      <c r="AB147" s="232">
        <v>288</v>
      </c>
      <c r="AC147" s="226">
        <f t="shared" si="12"/>
        <v>575</v>
      </c>
      <c r="AD147" s="203">
        <f t="shared" si="13"/>
        <v>0.49913043478260871</v>
      </c>
      <c r="AE147" s="203">
        <f t="shared" si="14"/>
        <v>0.50086956521739134</v>
      </c>
    </row>
    <row r="148" spans="26:31" x14ac:dyDescent="0.2">
      <c r="Z148" s="232">
        <f t="shared" si="15"/>
        <v>0.61799999999999999</v>
      </c>
      <c r="AA148" s="232">
        <v>289</v>
      </c>
      <c r="AB148" s="232">
        <v>290</v>
      </c>
      <c r="AC148" s="226">
        <f t="shared" si="12"/>
        <v>579</v>
      </c>
      <c r="AD148" s="203">
        <f t="shared" si="13"/>
        <v>0.4991364421416235</v>
      </c>
      <c r="AE148" s="203">
        <f t="shared" si="14"/>
        <v>0.50086355785837655</v>
      </c>
    </row>
    <row r="149" spans="26:31" x14ac:dyDescent="0.2">
      <c r="Z149" s="232">
        <f t="shared" si="15"/>
        <v>0.61799999999999999</v>
      </c>
      <c r="AA149" s="232">
        <v>291</v>
      </c>
      <c r="AB149" s="232">
        <v>292</v>
      </c>
      <c r="AC149" s="226">
        <f t="shared" si="12"/>
        <v>583</v>
      </c>
      <c r="AD149" s="203">
        <f t="shared" si="13"/>
        <v>0.49914236706689535</v>
      </c>
      <c r="AE149" s="203">
        <f t="shared" si="14"/>
        <v>0.50085763293310459</v>
      </c>
    </row>
    <row r="150" spans="26:31" x14ac:dyDescent="0.2">
      <c r="Z150" s="232">
        <f t="shared" si="15"/>
        <v>0.61799999999999999</v>
      </c>
      <c r="AA150" s="232">
        <v>293</v>
      </c>
      <c r="AB150" s="232">
        <v>294</v>
      </c>
      <c r="AC150" s="226">
        <f t="shared" si="12"/>
        <v>587</v>
      </c>
      <c r="AD150" s="203">
        <f t="shared" si="13"/>
        <v>0.49914821124361158</v>
      </c>
      <c r="AE150" s="203">
        <f t="shared" si="14"/>
        <v>0.50085178875638836</v>
      </c>
    </row>
    <row r="151" spans="26:31" x14ac:dyDescent="0.2">
      <c r="Z151" s="232">
        <f t="shared" si="15"/>
        <v>0.61799999999999999</v>
      </c>
      <c r="AA151" s="232">
        <v>295</v>
      </c>
      <c r="AB151" s="232">
        <v>296</v>
      </c>
      <c r="AC151" s="226">
        <f t="shared" si="12"/>
        <v>591</v>
      </c>
      <c r="AD151" s="203">
        <f t="shared" si="13"/>
        <v>0.49915397631133673</v>
      </c>
      <c r="AE151" s="203">
        <f t="shared" si="14"/>
        <v>0.50084602368866327</v>
      </c>
    </row>
    <row r="152" spans="26:31" x14ac:dyDescent="0.2">
      <c r="Z152" s="232">
        <f t="shared" si="15"/>
        <v>0.61799999999999999</v>
      </c>
      <c r="AA152" s="232">
        <v>297</v>
      </c>
      <c r="AB152" s="232">
        <v>298</v>
      </c>
      <c r="AC152" s="226">
        <f t="shared" si="12"/>
        <v>595</v>
      </c>
      <c r="AD152" s="203">
        <f t="shared" si="13"/>
        <v>0.49915966386554622</v>
      </c>
      <c r="AE152" s="203">
        <f t="shared" si="14"/>
        <v>0.50084033613445378</v>
      </c>
    </row>
    <row r="153" spans="26:31" x14ac:dyDescent="0.2">
      <c r="Z153" s="232">
        <f t="shared" si="15"/>
        <v>0.61799999999999999</v>
      </c>
      <c r="AA153" s="232">
        <v>299</v>
      </c>
      <c r="AB153" s="232">
        <v>300</v>
      </c>
      <c r="AC153" s="226">
        <f t="shared" si="12"/>
        <v>599</v>
      </c>
      <c r="AD153" s="203">
        <f t="shared" si="13"/>
        <v>0.4991652754590985</v>
      </c>
      <c r="AE153" s="203">
        <f t="shared" si="14"/>
        <v>0.5008347245409015</v>
      </c>
    </row>
    <row r="154" spans="26:31" x14ac:dyDescent="0.2">
      <c r="Z154" s="232">
        <f t="shared" si="15"/>
        <v>0.61799999999999999</v>
      </c>
      <c r="AA154" s="232">
        <v>301</v>
      </c>
      <c r="AB154" s="232">
        <v>302</v>
      </c>
      <c r="AC154" s="226">
        <f t="shared" si="12"/>
        <v>603</v>
      </c>
      <c r="AD154" s="203">
        <f t="shared" si="13"/>
        <v>0.49917081260364843</v>
      </c>
      <c r="AE154" s="203">
        <f t="shared" si="14"/>
        <v>0.50082918739635163</v>
      </c>
    </row>
    <row r="155" spans="26:31" x14ac:dyDescent="0.2">
      <c r="Z155" s="232">
        <f t="shared" si="15"/>
        <v>0.61799999999999999</v>
      </c>
      <c r="AA155" s="232">
        <v>303</v>
      </c>
      <c r="AB155" s="232">
        <v>304</v>
      </c>
      <c r="AC155" s="226">
        <f t="shared" si="12"/>
        <v>607</v>
      </c>
      <c r="AD155" s="203">
        <f t="shared" si="13"/>
        <v>0.49917627677100496</v>
      </c>
      <c r="AE155" s="203">
        <f t="shared" si="14"/>
        <v>0.50082372322899504</v>
      </c>
    </row>
    <row r="156" spans="26:31" x14ac:dyDescent="0.2">
      <c r="Z156" s="232">
        <f t="shared" si="15"/>
        <v>0.61799999999999999</v>
      </c>
      <c r="AA156" s="232">
        <v>305</v>
      </c>
      <c r="AB156" s="232">
        <v>306</v>
      </c>
      <c r="AC156" s="226">
        <f t="shared" si="12"/>
        <v>611</v>
      </c>
      <c r="AD156" s="203">
        <f t="shared" si="13"/>
        <v>0.49918166939443537</v>
      </c>
      <c r="AE156" s="203">
        <f t="shared" si="14"/>
        <v>0.50081833060556469</v>
      </c>
    </row>
    <row r="157" spans="26:31" x14ac:dyDescent="0.2">
      <c r="Z157" s="232">
        <f t="shared" si="15"/>
        <v>0.61799999999999999</v>
      </c>
      <c r="AA157" s="232">
        <v>307</v>
      </c>
      <c r="AB157" s="232">
        <v>308</v>
      </c>
      <c r="AC157" s="226">
        <f t="shared" si="12"/>
        <v>615</v>
      </c>
      <c r="AD157" s="203">
        <f t="shared" si="13"/>
        <v>0.49918699186991872</v>
      </c>
      <c r="AE157" s="203">
        <f t="shared" si="14"/>
        <v>0.50081300813008134</v>
      </c>
    </row>
    <row r="158" spans="26:31" x14ac:dyDescent="0.2">
      <c r="Z158" s="232">
        <f t="shared" si="15"/>
        <v>0.61799999999999999</v>
      </c>
      <c r="AA158" s="232">
        <v>309</v>
      </c>
      <c r="AB158" s="232">
        <v>310</v>
      </c>
      <c r="AC158" s="226">
        <f t="shared" si="12"/>
        <v>619</v>
      </c>
      <c r="AD158" s="203">
        <f t="shared" si="13"/>
        <v>0.49919224555735059</v>
      </c>
      <c r="AE158" s="203">
        <f t="shared" si="14"/>
        <v>0.50080775444264947</v>
      </c>
    </row>
    <row r="159" spans="26:31" x14ac:dyDescent="0.2">
      <c r="Z159" s="232">
        <f t="shared" si="15"/>
        <v>0.61799999999999999</v>
      </c>
      <c r="AA159" s="232">
        <v>311</v>
      </c>
      <c r="AB159" s="232">
        <v>312</v>
      </c>
      <c r="AC159" s="226">
        <f t="shared" si="12"/>
        <v>623</v>
      </c>
      <c r="AD159" s="203">
        <f t="shared" si="13"/>
        <v>0.49919743178170145</v>
      </c>
      <c r="AE159" s="203">
        <f t="shared" si="14"/>
        <v>0.5008025682182986</v>
      </c>
    </row>
    <row r="160" spans="26:31" x14ac:dyDescent="0.2">
      <c r="Z160" s="232">
        <f t="shared" si="15"/>
        <v>0.61799999999999999</v>
      </c>
      <c r="AA160" s="232">
        <v>313</v>
      </c>
      <c r="AB160" s="232">
        <v>314</v>
      </c>
      <c r="AC160" s="226">
        <f t="shared" si="12"/>
        <v>627</v>
      </c>
      <c r="AD160" s="203">
        <f t="shared" si="13"/>
        <v>0.49920255183413076</v>
      </c>
      <c r="AE160" s="203">
        <f t="shared" si="14"/>
        <v>0.50079744816586924</v>
      </c>
    </row>
    <row r="161" spans="26:31" x14ac:dyDescent="0.2">
      <c r="Z161" s="232">
        <f t="shared" si="15"/>
        <v>0.61799999999999999</v>
      </c>
      <c r="AA161" s="232">
        <v>315</v>
      </c>
      <c r="AB161" s="232">
        <v>316</v>
      </c>
      <c r="AC161" s="226">
        <f t="shared" si="12"/>
        <v>631</v>
      </c>
      <c r="AD161" s="203">
        <f t="shared" si="13"/>
        <v>0.49920760697305866</v>
      </c>
      <c r="AE161" s="203">
        <f t="shared" si="14"/>
        <v>0.50079239302694134</v>
      </c>
    </row>
    <row r="162" spans="26:31" x14ac:dyDescent="0.2">
      <c r="Z162" s="232">
        <f t="shared" si="15"/>
        <v>0.61799999999999999</v>
      </c>
      <c r="AA162" s="232">
        <v>317</v>
      </c>
      <c r="AB162" s="232">
        <v>318</v>
      </c>
      <c r="AC162" s="226">
        <f t="shared" si="12"/>
        <v>635</v>
      </c>
      <c r="AD162" s="203">
        <f t="shared" si="13"/>
        <v>0.49921259842519683</v>
      </c>
      <c r="AE162" s="203">
        <f t="shared" si="14"/>
        <v>0.50078740157480317</v>
      </c>
    </row>
    <row r="163" spans="26:31" x14ac:dyDescent="0.2">
      <c r="Z163" s="232">
        <f t="shared" si="15"/>
        <v>0.61799999999999999</v>
      </c>
      <c r="AA163" s="232">
        <v>319</v>
      </c>
      <c r="AB163" s="232">
        <v>320</v>
      </c>
      <c r="AC163" s="226">
        <f t="shared" si="12"/>
        <v>639</v>
      </c>
      <c r="AD163" s="203">
        <f t="shared" si="13"/>
        <v>0.49921752738654146</v>
      </c>
      <c r="AE163" s="203">
        <f t="shared" si="14"/>
        <v>0.50078247261345854</v>
      </c>
    </row>
    <row r="164" spans="26:31" x14ac:dyDescent="0.2">
      <c r="Z164" s="232">
        <f t="shared" si="15"/>
        <v>0.61799999999999999</v>
      </c>
      <c r="AA164" s="232">
        <v>321</v>
      </c>
      <c r="AB164" s="232">
        <v>322</v>
      </c>
      <c r="AC164" s="226">
        <f t="shared" si="12"/>
        <v>643</v>
      </c>
      <c r="AD164" s="203">
        <f t="shared" si="13"/>
        <v>0.49922239502332816</v>
      </c>
      <c r="AE164" s="203">
        <f t="shared" si="14"/>
        <v>0.5007776049766719</v>
      </c>
    </row>
    <row r="165" spans="26:31" x14ac:dyDescent="0.2">
      <c r="Z165" s="232">
        <f t="shared" si="15"/>
        <v>0.61799999999999999</v>
      </c>
      <c r="AA165" s="232">
        <v>323</v>
      </c>
      <c r="AB165" s="232">
        <v>324</v>
      </c>
      <c r="AC165" s="226">
        <f t="shared" si="12"/>
        <v>647</v>
      </c>
      <c r="AD165" s="203">
        <f t="shared" si="13"/>
        <v>0.4992272024729521</v>
      </c>
      <c r="AE165" s="203">
        <f t="shared" si="14"/>
        <v>0.50077279752704795</v>
      </c>
    </row>
    <row r="166" spans="26:31" x14ac:dyDescent="0.2">
      <c r="Z166" s="232">
        <f t="shared" si="15"/>
        <v>0.61799999999999999</v>
      </c>
      <c r="AA166" s="232">
        <v>325</v>
      </c>
      <c r="AB166" s="232">
        <v>326</v>
      </c>
      <c r="AC166" s="226">
        <f t="shared" si="12"/>
        <v>651</v>
      </c>
      <c r="AD166" s="203">
        <f t="shared" ref="AD166:AD229" si="16">AA166/$AC166</f>
        <v>0.49923195084485406</v>
      </c>
      <c r="AE166" s="203">
        <f t="shared" ref="AE166:AE229" si="17">AB166/$AC166</f>
        <v>0.50076804915514594</v>
      </c>
    </row>
    <row r="167" spans="26:31" x14ac:dyDescent="0.2">
      <c r="Z167" s="232">
        <f t="shared" si="15"/>
        <v>0.61799999999999999</v>
      </c>
      <c r="AA167" s="232">
        <v>327</v>
      </c>
      <c r="AB167" s="232">
        <v>328</v>
      </c>
      <c r="AC167" s="226">
        <f t="shared" si="12"/>
        <v>655</v>
      </c>
      <c r="AD167" s="203">
        <f t="shared" si="16"/>
        <v>0.49923664122137407</v>
      </c>
      <c r="AE167" s="203">
        <f t="shared" si="17"/>
        <v>0.50076335877862599</v>
      </c>
    </row>
    <row r="168" spans="26:31" x14ac:dyDescent="0.2">
      <c r="Z168" s="232">
        <f t="shared" si="15"/>
        <v>0.61799999999999999</v>
      </c>
      <c r="AA168" s="232">
        <v>329</v>
      </c>
      <c r="AB168" s="232">
        <v>330</v>
      </c>
      <c r="AC168" s="226">
        <f t="shared" si="12"/>
        <v>659</v>
      </c>
      <c r="AD168" s="203">
        <f t="shared" si="16"/>
        <v>0.4992412746585736</v>
      </c>
      <c r="AE168" s="203">
        <f t="shared" si="17"/>
        <v>0.5007587253414264</v>
      </c>
    </row>
    <row r="169" spans="26:31" x14ac:dyDescent="0.2">
      <c r="Z169" s="232">
        <f t="shared" si="15"/>
        <v>0.61799999999999999</v>
      </c>
      <c r="AA169" s="232">
        <v>331</v>
      </c>
      <c r="AB169" s="232">
        <v>332</v>
      </c>
      <c r="AC169" s="226">
        <f t="shared" si="12"/>
        <v>663</v>
      </c>
      <c r="AD169" s="203">
        <f t="shared" si="16"/>
        <v>0.49924585218702866</v>
      </c>
      <c r="AE169" s="203">
        <f t="shared" si="17"/>
        <v>0.50075414781297134</v>
      </c>
    </row>
    <row r="170" spans="26:31" x14ac:dyDescent="0.2">
      <c r="Z170" s="232">
        <f t="shared" si="15"/>
        <v>0.61799999999999999</v>
      </c>
      <c r="AA170" s="232">
        <v>333</v>
      </c>
      <c r="AB170" s="232">
        <v>334</v>
      </c>
      <c r="AC170" s="226">
        <f t="shared" si="12"/>
        <v>667</v>
      </c>
      <c r="AD170" s="203">
        <f t="shared" si="16"/>
        <v>0.49925037481259371</v>
      </c>
      <c r="AE170" s="203">
        <f t="shared" si="17"/>
        <v>0.50074962518740629</v>
      </c>
    </row>
    <row r="171" spans="26:31" x14ac:dyDescent="0.2">
      <c r="Z171" s="232">
        <f t="shared" si="15"/>
        <v>0.61799999999999999</v>
      </c>
      <c r="AA171" s="232">
        <v>335</v>
      </c>
      <c r="AB171" s="232">
        <v>336</v>
      </c>
      <c r="AC171" s="226">
        <f t="shared" si="12"/>
        <v>671</v>
      </c>
      <c r="AD171" s="203">
        <f t="shared" si="16"/>
        <v>0.49925484351713861</v>
      </c>
      <c r="AE171" s="203">
        <f t="shared" si="17"/>
        <v>0.50074515648286144</v>
      </c>
    </row>
    <row r="172" spans="26:31" x14ac:dyDescent="0.2">
      <c r="Z172" s="232">
        <f t="shared" si="15"/>
        <v>0.61799999999999999</v>
      </c>
      <c r="AA172" s="232">
        <v>337</v>
      </c>
      <c r="AB172" s="232">
        <v>338</v>
      </c>
      <c r="AC172" s="226">
        <f t="shared" si="12"/>
        <v>675</v>
      </c>
      <c r="AD172" s="203">
        <f t="shared" si="16"/>
        <v>0.49925925925925924</v>
      </c>
      <c r="AE172" s="203">
        <f t="shared" si="17"/>
        <v>0.50074074074074071</v>
      </c>
    </row>
    <row r="173" spans="26:31" x14ac:dyDescent="0.2">
      <c r="Z173" s="232">
        <f t="shared" si="15"/>
        <v>0.61799999999999999</v>
      </c>
      <c r="AA173" s="232">
        <v>339</v>
      </c>
      <c r="AB173" s="232">
        <v>340</v>
      </c>
      <c r="AC173" s="226">
        <f t="shared" si="12"/>
        <v>679</v>
      </c>
      <c r="AD173" s="203">
        <f t="shared" si="16"/>
        <v>0.49926362297496318</v>
      </c>
      <c r="AE173" s="203">
        <f t="shared" si="17"/>
        <v>0.50073637702503682</v>
      </c>
    </row>
    <row r="174" spans="26:31" x14ac:dyDescent="0.2">
      <c r="Z174" s="232">
        <f t="shared" si="15"/>
        <v>0.61799999999999999</v>
      </c>
      <c r="AA174" s="232">
        <v>341</v>
      </c>
      <c r="AB174" s="232">
        <v>342</v>
      </c>
      <c r="AC174" s="226">
        <f t="shared" si="12"/>
        <v>683</v>
      </c>
      <c r="AD174" s="203">
        <f t="shared" si="16"/>
        <v>0.49926793557833088</v>
      </c>
      <c r="AE174" s="203">
        <f t="shared" si="17"/>
        <v>0.50073206442166907</v>
      </c>
    </row>
    <row r="175" spans="26:31" x14ac:dyDescent="0.2">
      <c r="Z175" s="232">
        <f t="shared" si="15"/>
        <v>0.61799999999999999</v>
      </c>
      <c r="AA175" s="232">
        <v>343</v>
      </c>
      <c r="AB175" s="232">
        <v>344</v>
      </c>
      <c r="AC175" s="226">
        <f t="shared" si="12"/>
        <v>687</v>
      </c>
      <c r="AD175" s="203">
        <f t="shared" si="16"/>
        <v>0.49927219796215427</v>
      </c>
      <c r="AE175" s="203">
        <f t="shared" si="17"/>
        <v>0.50072780203784573</v>
      </c>
    </row>
    <row r="176" spans="26:31" x14ac:dyDescent="0.2">
      <c r="Z176" s="232">
        <f t="shared" si="15"/>
        <v>0.61799999999999999</v>
      </c>
      <c r="AA176" s="232">
        <v>345</v>
      </c>
      <c r="AB176" s="232">
        <v>346</v>
      </c>
      <c r="AC176" s="226">
        <f t="shared" si="12"/>
        <v>691</v>
      </c>
      <c r="AD176" s="203">
        <f t="shared" si="16"/>
        <v>0.4992764109985528</v>
      </c>
      <c r="AE176" s="203">
        <f t="shared" si="17"/>
        <v>0.5007235890014472</v>
      </c>
    </row>
    <row r="177" spans="26:31" x14ac:dyDescent="0.2">
      <c r="Z177" s="232">
        <f t="shared" si="15"/>
        <v>0.61799999999999999</v>
      </c>
      <c r="AA177" s="232">
        <v>347</v>
      </c>
      <c r="AB177" s="232">
        <v>348</v>
      </c>
      <c r="AC177" s="226">
        <f t="shared" si="12"/>
        <v>695</v>
      </c>
      <c r="AD177" s="203">
        <f t="shared" si="16"/>
        <v>0.49928057553956834</v>
      </c>
      <c r="AE177" s="203">
        <f t="shared" si="17"/>
        <v>0.50071942446043161</v>
      </c>
    </row>
    <row r="178" spans="26:31" x14ac:dyDescent="0.2">
      <c r="Z178" s="232">
        <f t="shared" si="15"/>
        <v>0.61799999999999999</v>
      </c>
      <c r="AA178" s="232">
        <v>349</v>
      </c>
      <c r="AB178" s="232">
        <v>350</v>
      </c>
      <c r="AC178" s="226">
        <f t="shared" si="12"/>
        <v>699</v>
      </c>
      <c r="AD178" s="203">
        <f t="shared" si="16"/>
        <v>0.49928469241773965</v>
      </c>
      <c r="AE178" s="203">
        <f t="shared" si="17"/>
        <v>0.50071530758226035</v>
      </c>
    </row>
    <row r="179" spans="26:31" x14ac:dyDescent="0.2">
      <c r="Z179" s="232">
        <f t="shared" si="15"/>
        <v>0.61799999999999999</v>
      </c>
      <c r="AA179" s="232">
        <v>351</v>
      </c>
      <c r="AB179" s="232">
        <v>352</v>
      </c>
      <c r="AC179" s="226">
        <f t="shared" ref="AC179:AC242" si="18">AA179+AB179</f>
        <v>703</v>
      </c>
      <c r="AD179" s="203">
        <f t="shared" si="16"/>
        <v>0.49928876244665721</v>
      </c>
      <c r="AE179" s="203">
        <f t="shared" si="17"/>
        <v>0.50071123755334279</v>
      </c>
    </row>
    <row r="180" spans="26:31" x14ac:dyDescent="0.2">
      <c r="Z180" s="232">
        <f t="shared" si="15"/>
        <v>0.61799999999999999</v>
      </c>
      <c r="AA180" s="232">
        <v>353</v>
      </c>
      <c r="AB180" s="232">
        <v>354</v>
      </c>
      <c r="AC180" s="226">
        <f t="shared" si="18"/>
        <v>707</v>
      </c>
      <c r="AD180" s="203">
        <f t="shared" si="16"/>
        <v>0.49929278642149927</v>
      </c>
      <c r="AE180" s="203">
        <f t="shared" si="17"/>
        <v>0.50070721357850068</v>
      </c>
    </row>
    <row r="181" spans="26:31" x14ac:dyDescent="0.2">
      <c r="Z181" s="232">
        <f t="shared" si="15"/>
        <v>0.61799999999999999</v>
      </c>
      <c r="AA181" s="232">
        <v>355</v>
      </c>
      <c r="AB181" s="232">
        <v>356</v>
      </c>
      <c r="AC181" s="226">
        <f t="shared" si="18"/>
        <v>711</v>
      </c>
      <c r="AD181" s="203">
        <f t="shared" si="16"/>
        <v>0.49929676511954996</v>
      </c>
      <c r="AE181" s="203">
        <f t="shared" si="17"/>
        <v>0.5007032348804501</v>
      </c>
    </row>
    <row r="182" spans="26:31" x14ac:dyDescent="0.2">
      <c r="Z182" s="232">
        <f t="shared" si="15"/>
        <v>0.61799999999999999</v>
      </c>
      <c r="AA182" s="232">
        <v>357</v>
      </c>
      <c r="AB182" s="232">
        <v>358</v>
      </c>
      <c r="AC182" s="226">
        <f t="shared" si="18"/>
        <v>715</v>
      </c>
      <c r="AD182" s="203">
        <f t="shared" si="16"/>
        <v>0.49930069930069931</v>
      </c>
      <c r="AE182" s="203">
        <f t="shared" si="17"/>
        <v>0.50069930069930069</v>
      </c>
    </row>
    <row r="183" spans="26:31" x14ac:dyDescent="0.2">
      <c r="Z183" s="232">
        <f t="shared" si="15"/>
        <v>0.61799999999999999</v>
      </c>
      <c r="AA183" s="232">
        <v>359</v>
      </c>
      <c r="AB183" s="232">
        <v>360</v>
      </c>
      <c r="AC183" s="226">
        <f t="shared" si="18"/>
        <v>719</v>
      </c>
      <c r="AD183" s="203">
        <f t="shared" si="16"/>
        <v>0.49930458970792768</v>
      </c>
      <c r="AE183" s="203">
        <f t="shared" si="17"/>
        <v>0.50069541029207232</v>
      </c>
    </row>
    <row r="184" spans="26:31" x14ac:dyDescent="0.2">
      <c r="Z184" s="232">
        <f t="shared" si="15"/>
        <v>0.61799999999999999</v>
      </c>
      <c r="AA184" s="232">
        <v>361</v>
      </c>
      <c r="AB184" s="232">
        <v>362</v>
      </c>
      <c r="AC184" s="226">
        <f t="shared" si="18"/>
        <v>723</v>
      </c>
      <c r="AD184" s="203">
        <f t="shared" si="16"/>
        <v>0.49930843706777317</v>
      </c>
      <c r="AE184" s="203">
        <f t="shared" si="17"/>
        <v>0.50069156293222683</v>
      </c>
    </row>
    <row r="185" spans="26:31" x14ac:dyDescent="0.2">
      <c r="Z185" s="232">
        <f t="shared" si="15"/>
        <v>0.61799999999999999</v>
      </c>
      <c r="AA185" s="232">
        <v>363</v>
      </c>
      <c r="AB185" s="232">
        <v>364</v>
      </c>
      <c r="AC185" s="226">
        <f t="shared" si="18"/>
        <v>727</v>
      </c>
      <c r="AD185" s="203">
        <f t="shared" si="16"/>
        <v>0.49931224209078406</v>
      </c>
      <c r="AE185" s="203">
        <f t="shared" si="17"/>
        <v>0.50068775790921594</v>
      </c>
    </row>
    <row r="186" spans="26:31" x14ac:dyDescent="0.2">
      <c r="Z186" s="232">
        <f t="shared" si="15"/>
        <v>0.61799999999999999</v>
      </c>
      <c r="AA186" s="232">
        <v>365</v>
      </c>
      <c r="AB186" s="232">
        <v>366</v>
      </c>
      <c r="AC186" s="226">
        <f t="shared" si="18"/>
        <v>731</v>
      </c>
      <c r="AD186" s="203">
        <f t="shared" si="16"/>
        <v>0.4993160054719562</v>
      </c>
      <c r="AE186" s="203">
        <f t="shared" si="17"/>
        <v>0.5006839945280438</v>
      </c>
    </row>
    <row r="187" spans="26:31" x14ac:dyDescent="0.2">
      <c r="Z187" s="232">
        <f t="shared" si="15"/>
        <v>0.61799999999999999</v>
      </c>
      <c r="AA187" s="232">
        <v>367</v>
      </c>
      <c r="AB187" s="232">
        <v>368</v>
      </c>
      <c r="AC187" s="226">
        <f t="shared" si="18"/>
        <v>735</v>
      </c>
      <c r="AD187" s="203">
        <f t="shared" si="16"/>
        <v>0.49931972789115647</v>
      </c>
      <c r="AE187" s="203">
        <f t="shared" si="17"/>
        <v>0.50068027210884358</v>
      </c>
    </row>
    <row r="188" spans="26:31" x14ac:dyDescent="0.2">
      <c r="Z188" s="232">
        <f t="shared" si="15"/>
        <v>0.61799999999999999</v>
      </c>
      <c r="AA188" s="232">
        <v>369</v>
      </c>
      <c r="AB188" s="232">
        <v>370</v>
      </c>
      <c r="AC188" s="226">
        <f t="shared" si="18"/>
        <v>739</v>
      </c>
      <c r="AD188" s="203">
        <f t="shared" si="16"/>
        <v>0.49932341001353181</v>
      </c>
      <c r="AE188" s="203">
        <f t="shared" si="17"/>
        <v>0.50067658998646825</v>
      </c>
    </row>
    <row r="189" spans="26:31" x14ac:dyDescent="0.2">
      <c r="Z189" s="232">
        <f t="shared" si="15"/>
        <v>0.61799999999999999</v>
      </c>
      <c r="AA189" s="232">
        <v>371</v>
      </c>
      <c r="AB189" s="232">
        <v>372</v>
      </c>
      <c r="AC189" s="226">
        <f t="shared" si="18"/>
        <v>743</v>
      </c>
      <c r="AD189" s="203">
        <f t="shared" si="16"/>
        <v>0.49932705248990578</v>
      </c>
      <c r="AE189" s="203">
        <f t="shared" si="17"/>
        <v>0.50067294751009417</v>
      </c>
    </row>
    <row r="190" spans="26:31" x14ac:dyDescent="0.2">
      <c r="Z190" s="232">
        <f t="shared" si="15"/>
        <v>0.61799999999999999</v>
      </c>
      <c r="AA190" s="232">
        <v>373</v>
      </c>
      <c r="AB190" s="232">
        <v>374</v>
      </c>
      <c r="AC190" s="226">
        <f t="shared" si="18"/>
        <v>747</v>
      </c>
      <c r="AD190" s="203">
        <f t="shared" si="16"/>
        <v>0.49933065595716197</v>
      </c>
      <c r="AE190" s="203">
        <f t="shared" si="17"/>
        <v>0.50066934404283803</v>
      </c>
    </row>
    <row r="191" spans="26:31" x14ac:dyDescent="0.2">
      <c r="Z191" s="232">
        <f t="shared" si="15"/>
        <v>0.61799999999999999</v>
      </c>
      <c r="AA191" s="232">
        <v>375</v>
      </c>
      <c r="AB191" s="232">
        <v>376</v>
      </c>
      <c r="AC191" s="226">
        <f t="shared" si="18"/>
        <v>751</v>
      </c>
      <c r="AD191" s="203">
        <f t="shared" si="16"/>
        <v>0.49933422103861519</v>
      </c>
      <c r="AE191" s="203">
        <f t="shared" si="17"/>
        <v>0.50066577896138487</v>
      </c>
    </row>
    <row r="192" spans="26:31" x14ac:dyDescent="0.2">
      <c r="Z192" s="232">
        <f t="shared" si="15"/>
        <v>0.61799999999999999</v>
      </c>
      <c r="AA192" s="232">
        <v>377</v>
      </c>
      <c r="AB192" s="232">
        <v>378</v>
      </c>
      <c r="AC192" s="226">
        <f t="shared" si="18"/>
        <v>755</v>
      </c>
      <c r="AD192" s="203">
        <f t="shared" si="16"/>
        <v>0.49933774834437084</v>
      </c>
      <c r="AE192" s="203">
        <f t="shared" si="17"/>
        <v>0.50066225165562916</v>
      </c>
    </row>
    <row r="193" spans="26:31" x14ac:dyDescent="0.2">
      <c r="Z193" s="232">
        <f t="shared" si="15"/>
        <v>0.61799999999999999</v>
      </c>
      <c r="AA193" s="232">
        <v>379</v>
      </c>
      <c r="AB193" s="232">
        <v>380</v>
      </c>
      <c r="AC193" s="226">
        <f t="shared" si="18"/>
        <v>759</v>
      </c>
      <c r="AD193" s="203">
        <f t="shared" si="16"/>
        <v>0.49934123847167328</v>
      </c>
      <c r="AE193" s="203">
        <f t="shared" si="17"/>
        <v>0.50065876152832678</v>
      </c>
    </row>
    <row r="194" spans="26:31" x14ac:dyDescent="0.2">
      <c r="Z194" s="232">
        <f t="shared" si="15"/>
        <v>0.61799999999999999</v>
      </c>
      <c r="AA194" s="232">
        <v>381</v>
      </c>
      <c r="AB194" s="232">
        <v>382</v>
      </c>
      <c r="AC194" s="226">
        <f t="shared" si="18"/>
        <v>763</v>
      </c>
      <c r="AD194" s="203">
        <f t="shared" si="16"/>
        <v>0.49934469200524245</v>
      </c>
      <c r="AE194" s="203">
        <f t="shared" si="17"/>
        <v>0.50065530799475755</v>
      </c>
    </row>
    <row r="195" spans="26:31" x14ac:dyDescent="0.2">
      <c r="Z195" s="232">
        <f t="shared" si="15"/>
        <v>0.61799999999999999</v>
      </c>
      <c r="AA195" s="232">
        <v>383</v>
      </c>
      <c r="AB195" s="232">
        <v>384</v>
      </c>
      <c r="AC195" s="226">
        <f t="shared" si="18"/>
        <v>767</v>
      </c>
      <c r="AD195" s="203">
        <f t="shared" si="16"/>
        <v>0.49934810951760106</v>
      </c>
      <c r="AE195" s="203">
        <f t="shared" si="17"/>
        <v>0.500651890482399</v>
      </c>
    </row>
    <row r="196" spans="26:31" x14ac:dyDescent="0.2">
      <c r="Z196" s="232">
        <f t="shared" si="15"/>
        <v>0.61799999999999999</v>
      </c>
      <c r="AA196" s="232">
        <v>385</v>
      </c>
      <c r="AB196" s="232">
        <v>386</v>
      </c>
      <c r="AC196" s="226">
        <f t="shared" si="18"/>
        <v>771</v>
      </c>
      <c r="AD196" s="203">
        <f t="shared" si="16"/>
        <v>0.4993514915693904</v>
      </c>
      <c r="AE196" s="203">
        <f t="shared" si="17"/>
        <v>0.5006485084306096</v>
      </c>
    </row>
    <row r="197" spans="26:31" x14ac:dyDescent="0.2">
      <c r="Z197" s="232">
        <f t="shared" si="15"/>
        <v>0.61799999999999999</v>
      </c>
      <c r="AA197" s="232">
        <v>387</v>
      </c>
      <c r="AB197" s="232">
        <v>388</v>
      </c>
      <c r="AC197" s="226">
        <f t="shared" si="18"/>
        <v>775</v>
      </c>
      <c r="AD197" s="203">
        <f t="shared" si="16"/>
        <v>0.4993548387096774</v>
      </c>
      <c r="AE197" s="203">
        <f t="shared" si="17"/>
        <v>0.50064516129032255</v>
      </c>
    </row>
    <row r="198" spans="26:31" x14ac:dyDescent="0.2">
      <c r="Z198" s="232">
        <f t="shared" ref="Z198:Z261" si="19">Z197</f>
        <v>0.61799999999999999</v>
      </c>
      <c r="AA198" s="232">
        <v>389</v>
      </c>
      <c r="AB198" s="232">
        <v>390</v>
      </c>
      <c r="AC198" s="226">
        <f t="shared" si="18"/>
        <v>779</v>
      </c>
      <c r="AD198" s="203">
        <f t="shared" si="16"/>
        <v>0.49935815147625162</v>
      </c>
      <c r="AE198" s="203">
        <f t="shared" si="17"/>
        <v>0.50064184852374838</v>
      </c>
    </row>
    <row r="199" spans="26:31" x14ac:dyDescent="0.2">
      <c r="Z199" s="232">
        <f t="shared" si="19"/>
        <v>0.61799999999999999</v>
      </c>
      <c r="AA199" s="232">
        <v>391</v>
      </c>
      <c r="AB199" s="232">
        <v>392</v>
      </c>
      <c r="AC199" s="226">
        <f t="shared" si="18"/>
        <v>783</v>
      </c>
      <c r="AD199" s="203">
        <f t="shared" si="16"/>
        <v>0.49936143039591313</v>
      </c>
      <c r="AE199" s="203">
        <f t="shared" si="17"/>
        <v>0.50063856960408681</v>
      </c>
    </row>
    <row r="200" spans="26:31" x14ac:dyDescent="0.2">
      <c r="Z200" s="232">
        <f t="shared" si="19"/>
        <v>0.61799999999999999</v>
      </c>
      <c r="AA200" s="232">
        <v>393</v>
      </c>
      <c r="AB200" s="232">
        <v>394</v>
      </c>
      <c r="AC200" s="226">
        <f t="shared" si="18"/>
        <v>787</v>
      </c>
      <c r="AD200" s="203">
        <f t="shared" si="16"/>
        <v>0.4993646759847522</v>
      </c>
      <c r="AE200" s="203">
        <f t="shared" si="17"/>
        <v>0.5006353240152478</v>
      </c>
    </row>
    <row r="201" spans="26:31" x14ac:dyDescent="0.2">
      <c r="Z201" s="232">
        <f t="shared" si="19"/>
        <v>0.61799999999999999</v>
      </c>
      <c r="AA201" s="232">
        <v>395</v>
      </c>
      <c r="AB201" s="232">
        <v>396</v>
      </c>
      <c r="AC201" s="226">
        <f t="shared" si="18"/>
        <v>791</v>
      </c>
      <c r="AD201" s="203">
        <f t="shared" si="16"/>
        <v>0.4993678887484197</v>
      </c>
      <c r="AE201" s="203">
        <f t="shared" si="17"/>
        <v>0.50063211125158025</v>
      </c>
    </row>
    <row r="202" spans="26:31" x14ac:dyDescent="0.2">
      <c r="Z202" s="232">
        <f t="shared" si="19"/>
        <v>0.61799999999999999</v>
      </c>
      <c r="AA202" s="232">
        <v>397</v>
      </c>
      <c r="AB202" s="232">
        <v>398</v>
      </c>
      <c r="AC202" s="226">
        <f t="shared" si="18"/>
        <v>795</v>
      </c>
      <c r="AD202" s="203">
        <f t="shared" si="16"/>
        <v>0.49937106918238994</v>
      </c>
      <c r="AE202" s="203">
        <f t="shared" si="17"/>
        <v>0.50062893081761006</v>
      </c>
    </row>
    <row r="203" spans="26:31" x14ac:dyDescent="0.2">
      <c r="Z203" s="232">
        <f t="shared" si="19"/>
        <v>0.61799999999999999</v>
      </c>
      <c r="AA203" s="232">
        <v>399</v>
      </c>
      <c r="AB203" s="232">
        <v>400</v>
      </c>
      <c r="AC203" s="226">
        <f t="shared" si="18"/>
        <v>799</v>
      </c>
      <c r="AD203" s="203">
        <f t="shared" si="16"/>
        <v>0.49937421777221525</v>
      </c>
      <c r="AE203" s="203">
        <f t="shared" si="17"/>
        <v>0.50062578222778475</v>
      </c>
    </row>
    <row r="204" spans="26:31" x14ac:dyDescent="0.2">
      <c r="Z204" s="232">
        <f t="shared" si="19"/>
        <v>0.61799999999999999</v>
      </c>
      <c r="AA204" s="232">
        <v>401</v>
      </c>
      <c r="AB204" s="232">
        <v>402</v>
      </c>
      <c r="AC204" s="226">
        <f t="shared" si="18"/>
        <v>803</v>
      </c>
      <c r="AD204" s="203">
        <f t="shared" si="16"/>
        <v>0.49937733499377335</v>
      </c>
      <c r="AE204" s="203">
        <f t="shared" si="17"/>
        <v>0.50062266500622665</v>
      </c>
    </row>
    <row r="205" spans="26:31" x14ac:dyDescent="0.2">
      <c r="Z205" s="232">
        <f t="shared" si="19"/>
        <v>0.61799999999999999</v>
      </c>
      <c r="AA205" s="232">
        <v>403</v>
      </c>
      <c r="AB205" s="232">
        <v>404</v>
      </c>
      <c r="AC205" s="226">
        <f t="shared" si="18"/>
        <v>807</v>
      </c>
      <c r="AD205" s="203">
        <f t="shared" si="16"/>
        <v>0.49938042131350679</v>
      </c>
      <c r="AE205" s="203">
        <f t="shared" si="17"/>
        <v>0.50061957868649321</v>
      </c>
    </row>
    <row r="206" spans="26:31" x14ac:dyDescent="0.2">
      <c r="Z206" s="232">
        <f t="shared" si="19"/>
        <v>0.61799999999999999</v>
      </c>
      <c r="AA206" s="232">
        <v>405</v>
      </c>
      <c r="AB206" s="232">
        <v>406</v>
      </c>
      <c r="AC206" s="226">
        <f t="shared" si="18"/>
        <v>811</v>
      </c>
      <c r="AD206" s="203">
        <f t="shared" si="16"/>
        <v>0.499383477188656</v>
      </c>
      <c r="AE206" s="203">
        <f t="shared" si="17"/>
        <v>0.50061652281134406</v>
      </c>
    </row>
    <row r="207" spans="26:31" x14ac:dyDescent="0.2">
      <c r="Z207" s="232">
        <f t="shared" si="19"/>
        <v>0.61799999999999999</v>
      </c>
      <c r="AA207" s="232">
        <v>407</v>
      </c>
      <c r="AB207" s="232">
        <v>408</v>
      </c>
      <c r="AC207" s="226">
        <f t="shared" si="18"/>
        <v>815</v>
      </c>
      <c r="AD207" s="203">
        <f t="shared" si="16"/>
        <v>0.49938650306748467</v>
      </c>
      <c r="AE207" s="203">
        <f t="shared" si="17"/>
        <v>0.50061349693251533</v>
      </c>
    </row>
    <row r="208" spans="26:31" x14ac:dyDescent="0.2">
      <c r="Z208" s="232">
        <f t="shared" si="19"/>
        <v>0.61799999999999999</v>
      </c>
      <c r="AA208" s="232">
        <v>409</v>
      </c>
      <c r="AB208" s="232">
        <v>410</v>
      </c>
      <c r="AC208" s="226">
        <f t="shared" si="18"/>
        <v>819</v>
      </c>
      <c r="AD208" s="203">
        <f t="shared" si="16"/>
        <v>0.49938949938949939</v>
      </c>
      <c r="AE208" s="203">
        <f t="shared" si="17"/>
        <v>0.50061050061050061</v>
      </c>
    </row>
    <row r="209" spans="26:31" x14ac:dyDescent="0.2">
      <c r="Z209" s="232">
        <f t="shared" si="19"/>
        <v>0.61799999999999999</v>
      </c>
      <c r="AA209" s="232">
        <v>411</v>
      </c>
      <c r="AB209" s="232">
        <v>412</v>
      </c>
      <c r="AC209" s="226">
        <f t="shared" si="18"/>
        <v>823</v>
      </c>
      <c r="AD209" s="203">
        <f t="shared" si="16"/>
        <v>0.49939246658566222</v>
      </c>
      <c r="AE209" s="203">
        <f t="shared" si="17"/>
        <v>0.50060753341433784</v>
      </c>
    </row>
    <row r="210" spans="26:31" x14ac:dyDescent="0.2">
      <c r="Z210" s="232">
        <f t="shared" si="19"/>
        <v>0.61799999999999999</v>
      </c>
      <c r="AA210" s="232">
        <v>413</v>
      </c>
      <c r="AB210" s="232">
        <v>414</v>
      </c>
      <c r="AC210" s="226">
        <f t="shared" si="18"/>
        <v>827</v>
      </c>
      <c r="AD210" s="203">
        <f t="shared" si="16"/>
        <v>0.49939540507859737</v>
      </c>
      <c r="AE210" s="203">
        <f t="shared" si="17"/>
        <v>0.50060459492140263</v>
      </c>
    </row>
    <row r="211" spans="26:31" x14ac:dyDescent="0.2">
      <c r="Z211" s="232">
        <f t="shared" si="19"/>
        <v>0.61799999999999999</v>
      </c>
      <c r="AA211" s="232">
        <v>415</v>
      </c>
      <c r="AB211" s="232">
        <v>416</v>
      </c>
      <c r="AC211" s="226">
        <f t="shared" si="18"/>
        <v>831</v>
      </c>
      <c r="AD211" s="203">
        <f t="shared" si="16"/>
        <v>0.49939831528279183</v>
      </c>
      <c r="AE211" s="203">
        <f t="shared" si="17"/>
        <v>0.50060168471720823</v>
      </c>
    </row>
    <row r="212" spans="26:31" x14ac:dyDescent="0.2">
      <c r="Z212" s="232">
        <f t="shared" si="19"/>
        <v>0.61799999999999999</v>
      </c>
      <c r="AA212" s="232">
        <v>417</v>
      </c>
      <c r="AB212" s="232">
        <v>418</v>
      </c>
      <c r="AC212" s="226">
        <f t="shared" si="18"/>
        <v>835</v>
      </c>
      <c r="AD212" s="203">
        <f t="shared" si="16"/>
        <v>0.4994011976047904</v>
      </c>
      <c r="AE212" s="203">
        <f t="shared" si="17"/>
        <v>0.5005988023952096</v>
      </c>
    </row>
    <row r="213" spans="26:31" x14ac:dyDescent="0.2">
      <c r="Z213" s="232">
        <f t="shared" si="19"/>
        <v>0.61799999999999999</v>
      </c>
      <c r="AA213" s="232">
        <v>419</v>
      </c>
      <c r="AB213" s="232">
        <v>420</v>
      </c>
      <c r="AC213" s="226">
        <f t="shared" si="18"/>
        <v>839</v>
      </c>
      <c r="AD213" s="203">
        <f t="shared" si="16"/>
        <v>0.49940405244338498</v>
      </c>
      <c r="AE213" s="203">
        <f t="shared" si="17"/>
        <v>0.50059594755661507</v>
      </c>
    </row>
    <row r="214" spans="26:31" x14ac:dyDescent="0.2">
      <c r="Z214" s="232">
        <f t="shared" si="19"/>
        <v>0.61799999999999999</v>
      </c>
      <c r="AA214" s="232">
        <v>421</v>
      </c>
      <c r="AB214" s="232">
        <v>422</v>
      </c>
      <c r="AC214" s="226">
        <f t="shared" si="18"/>
        <v>843</v>
      </c>
      <c r="AD214" s="203">
        <f t="shared" si="16"/>
        <v>0.49940688018979834</v>
      </c>
      <c r="AE214" s="203">
        <f t="shared" si="17"/>
        <v>0.50059311981020171</v>
      </c>
    </row>
    <row r="215" spans="26:31" x14ac:dyDescent="0.2">
      <c r="Z215" s="232">
        <f t="shared" si="19"/>
        <v>0.61799999999999999</v>
      </c>
      <c r="AA215" s="232">
        <v>423</v>
      </c>
      <c r="AB215" s="232">
        <v>424</v>
      </c>
      <c r="AC215" s="226">
        <f t="shared" si="18"/>
        <v>847</v>
      </c>
      <c r="AD215" s="203">
        <f t="shared" si="16"/>
        <v>0.49940968122786306</v>
      </c>
      <c r="AE215" s="203">
        <f t="shared" si="17"/>
        <v>0.500590318772137</v>
      </c>
    </row>
    <row r="216" spans="26:31" x14ac:dyDescent="0.2">
      <c r="Z216" s="232">
        <f t="shared" si="19"/>
        <v>0.61799999999999999</v>
      </c>
      <c r="AA216" s="232">
        <v>425</v>
      </c>
      <c r="AB216" s="232">
        <v>426</v>
      </c>
      <c r="AC216" s="226">
        <f t="shared" si="18"/>
        <v>851</v>
      </c>
      <c r="AD216" s="203">
        <f t="shared" si="16"/>
        <v>0.49941245593419509</v>
      </c>
      <c r="AE216" s="203">
        <f t="shared" si="17"/>
        <v>0.50058754406580497</v>
      </c>
    </row>
    <row r="217" spans="26:31" x14ac:dyDescent="0.2">
      <c r="Z217" s="232">
        <f t="shared" si="19"/>
        <v>0.61799999999999999</v>
      </c>
      <c r="AA217" s="232">
        <v>427</v>
      </c>
      <c r="AB217" s="232">
        <v>428</v>
      </c>
      <c r="AC217" s="226">
        <f t="shared" si="18"/>
        <v>855</v>
      </c>
      <c r="AD217" s="203">
        <f t="shared" si="16"/>
        <v>0.49941520467836259</v>
      </c>
      <c r="AE217" s="203">
        <f t="shared" si="17"/>
        <v>0.50058479532163747</v>
      </c>
    </row>
    <row r="218" spans="26:31" x14ac:dyDescent="0.2">
      <c r="Z218" s="232">
        <f t="shared" si="19"/>
        <v>0.61799999999999999</v>
      </c>
      <c r="AA218" s="232">
        <v>429</v>
      </c>
      <c r="AB218" s="232">
        <v>430</v>
      </c>
      <c r="AC218" s="226">
        <f t="shared" si="18"/>
        <v>859</v>
      </c>
      <c r="AD218" s="203">
        <f t="shared" si="16"/>
        <v>0.49941792782305006</v>
      </c>
      <c r="AE218" s="203">
        <f t="shared" si="17"/>
        <v>0.50058207217694994</v>
      </c>
    </row>
    <row r="219" spans="26:31" x14ac:dyDescent="0.2">
      <c r="Z219" s="232">
        <f t="shared" si="19"/>
        <v>0.61799999999999999</v>
      </c>
      <c r="AA219" s="232">
        <v>431</v>
      </c>
      <c r="AB219" s="232">
        <v>432</v>
      </c>
      <c r="AC219" s="226">
        <f t="shared" si="18"/>
        <v>863</v>
      </c>
      <c r="AD219" s="203">
        <f t="shared" si="16"/>
        <v>0.49942062572421786</v>
      </c>
      <c r="AE219" s="203">
        <f t="shared" si="17"/>
        <v>0.50057937427578214</v>
      </c>
    </row>
    <row r="220" spans="26:31" x14ac:dyDescent="0.2">
      <c r="Z220" s="232">
        <f t="shared" si="19"/>
        <v>0.61799999999999999</v>
      </c>
      <c r="AA220" s="232">
        <v>433</v>
      </c>
      <c r="AB220" s="232">
        <v>434</v>
      </c>
      <c r="AC220" s="226">
        <f t="shared" si="18"/>
        <v>867</v>
      </c>
      <c r="AD220" s="203">
        <f t="shared" si="16"/>
        <v>0.49942329873125718</v>
      </c>
      <c r="AE220" s="203">
        <f t="shared" si="17"/>
        <v>0.50057670126874276</v>
      </c>
    </row>
    <row r="221" spans="26:31" x14ac:dyDescent="0.2">
      <c r="Z221" s="232">
        <f t="shared" si="19"/>
        <v>0.61799999999999999</v>
      </c>
      <c r="AA221" s="232">
        <v>435</v>
      </c>
      <c r="AB221" s="232">
        <v>436</v>
      </c>
      <c r="AC221" s="226">
        <f t="shared" si="18"/>
        <v>871</v>
      </c>
      <c r="AD221" s="203">
        <f t="shared" si="16"/>
        <v>0.49942594718714123</v>
      </c>
      <c r="AE221" s="203">
        <f t="shared" si="17"/>
        <v>0.50057405281285883</v>
      </c>
    </row>
    <row r="222" spans="26:31" x14ac:dyDescent="0.2">
      <c r="Z222" s="232">
        <f t="shared" si="19"/>
        <v>0.61799999999999999</v>
      </c>
      <c r="AA222" s="232">
        <v>437</v>
      </c>
      <c r="AB222" s="232">
        <v>438</v>
      </c>
      <c r="AC222" s="226">
        <f t="shared" si="18"/>
        <v>875</v>
      </c>
      <c r="AD222" s="203">
        <f t="shared" si="16"/>
        <v>0.49942857142857144</v>
      </c>
      <c r="AE222" s="203">
        <f t="shared" si="17"/>
        <v>0.50057142857142856</v>
      </c>
    </row>
    <row r="223" spans="26:31" x14ac:dyDescent="0.2">
      <c r="Z223" s="232">
        <f t="shared" si="19"/>
        <v>0.61799999999999999</v>
      </c>
      <c r="AA223" s="232">
        <v>439</v>
      </c>
      <c r="AB223" s="232">
        <v>440</v>
      </c>
      <c r="AC223" s="226">
        <f t="shared" si="18"/>
        <v>879</v>
      </c>
      <c r="AD223" s="203">
        <f t="shared" si="16"/>
        <v>0.49943117178612056</v>
      </c>
      <c r="AE223" s="203">
        <f t="shared" si="17"/>
        <v>0.50056882821387938</v>
      </c>
    </row>
    <row r="224" spans="26:31" x14ac:dyDescent="0.2">
      <c r="Z224" s="232">
        <f t="shared" si="19"/>
        <v>0.61799999999999999</v>
      </c>
      <c r="AA224" s="232">
        <v>441</v>
      </c>
      <c r="AB224" s="232">
        <v>442</v>
      </c>
      <c r="AC224" s="226">
        <f t="shared" si="18"/>
        <v>883</v>
      </c>
      <c r="AD224" s="203">
        <f t="shared" si="16"/>
        <v>0.49943374858437145</v>
      </c>
      <c r="AE224" s="203">
        <f t="shared" si="17"/>
        <v>0.50056625141562849</v>
      </c>
    </row>
    <row r="225" spans="26:31" x14ac:dyDescent="0.2">
      <c r="Z225" s="232">
        <f t="shared" si="19"/>
        <v>0.61799999999999999</v>
      </c>
      <c r="AA225" s="232">
        <v>443</v>
      </c>
      <c r="AB225" s="232">
        <v>444</v>
      </c>
      <c r="AC225" s="226">
        <f t="shared" si="18"/>
        <v>887</v>
      </c>
      <c r="AD225" s="203">
        <f t="shared" si="16"/>
        <v>0.49943630214205187</v>
      </c>
      <c r="AE225" s="203">
        <f t="shared" si="17"/>
        <v>0.50056369785794819</v>
      </c>
    </row>
    <row r="226" spans="26:31" x14ac:dyDescent="0.2">
      <c r="Z226" s="232">
        <f t="shared" si="19"/>
        <v>0.61799999999999999</v>
      </c>
      <c r="AA226" s="232">
        <v>445</v>
      </c>
      <c r="AB226" s="232">
        <v>446</v>
      </c>
      <c r="AC226" s="226">
        <f t="shared" si="18"/>
        <v>891</v>
      </c>
      <c r="AD226" s="203">
        <f t="shared" si="16"/>
        <v>0.49943883277216611</v>
      </c>
      <c r="AE226" s="203">
        <f t="shared" si="17"/>
        <v>0.50056116722783395</v>
      </c>
    </row>
    <row r="227" spans="26:31" x14ac:dyDescent="0.2">
      <c r="Z227" s="232">
        <f t="shared" si="19"/>
        <v>0.61799999999999999</v>
      </c>
      <c r="AA227" s="232">
        <v>447</v>
      </c>
      <c r="AB227" s="232">
        <v>448</v>
      </c>
      <c r="AC227" s="226">
        <f t="shared" si="18"/>
        <v>895</v>
      </c>
      <c r="AD227" s="203">
        <f t="shared" si="16"/>
        <v>0.49944134078212288</v>
      </c>
      <c r="AE227" s="203">
        <f t="shared" si="17"/>
        <v>0.50055865921787712</v>
      </c>
    </row>
    <row r="228" spans="26:31" x14ac:dyDescent="0.2">
      <c r="Z228" s="232">
        <f t="shared" si="19"/>
        <v>0.61799999999999999</v>
      </c>
      <c r="AA228" s="232">
        <v>449</v>
      </c>
      <c r="AB228" s="232">
        <v>450</v>
      </c>
      <c r="AC228" s="226">
        <f t="shared" si="18"/>
        <v>899</v>
      </c>
      <c r="AD228" s="203">
        <f t="shared" si="16"/>
        <v>0.49944382647385982</v>
      </c>
      <c r="AE228" s="203">
        <f t="shared" si="17"/>
        <v>0.50055617352614012</v>
      </c>
    </row>
    <row r="229" spans="26:31" x14ac:dyDescent="0.2">
      <c r="Z229" s="232">
        <f t="shared" si="19"/>
        <v>0.61799999999999999</v>
      </c>
      <c r="AA229" s="232">
        <v>451</v>
      </c>
      <c r="AB229" s="232">
        <v>452</v>
      </c>
      <c r="AC229" s="226">
        <f t="shared" si="18"/>
        <v>903</v>
      </c>
      <c r="AD229" s="203">
        <f t="shared" si="16"/>
        <v>0.49944629014396458</v>
      </c>
      <c r="AE229" s="203">
        <f t="shared" si="17"/>
        <v>0.50055370985603542</v>
      </c>
    </row>
    <row r="230" spans="26:31" x14ac:dyDescent="0.2">
      <c r="Z230" s="232">
        <f t="shared" si="19"/>
        <v>0.61799999999999999</v>
      </c>
      <c r="AA230" s="232">
        <v>453</v>
      </c>
      <c r="AB230" s="232">
        <v>454</v>
      </c>
      <c r="AC230" s="226">
        <f t="shared" si="18"/>
        <v>907</v>
      </c>
      <c r="AD230" s="203">
        <f t="shared" ref="AD230:AD293" si="20">AA230/$AC230</f>
        <v>0.4994487320837927</v>
      </c>
      <c r="AE230" s="203">
        <f t="shared" ref="AE230:AE293" si="21">AB230/$AC230</f>
        <v>0.5005512679162073</v>
      </c>
    </row>
    <row r="231" spans="26:31" x14ac:dyDescent="0.2">
      <c r="Z231" s="232">
        <f t="shared" si="19"/>
        <v>0.61799999999999999</v>
      </c>
      <c r="AA231" s="232">
        <v>455</v>
      </c>
      <c r="AB231" s="232">
        <v>456</v>
      </c>
      <c r="AC231" s="226">
        <f t="shared" si="18"/>
        <v>911</v>
      </c>
      <c r="AD231" s="203">
        <f t="shared" si="20"/>
        <v>0.49945115257958289</v>
      </c>
      <c r="AE231" s="203">
        <f t="shared" si="21"/>
        <v>0.50054884742041716</v>
      </c>
    </row>
    <row r="232" spans="26:31" x14ac:dyDescent="0.2">
      <c r="Z232" s="232">
        <f t="shared" si="19"/>
        <v>0.61799999999999999</v>
      </c>
      <c r="AA232" s="232">
        <v>457</v>
      </c>
      <c r="AB232" s="232">
        <v>458</v>
      </c>
      <c r="AC232" s="226">
        <f t="shared" si="18"/>
        <v>915</v>
      </c>
      <c r="AD232" s="203">
        <f t="shared" si="20"/>
        <v>0.49945355191256829</v>
      </c>
      <c r="AE232" s="203">
        <f t="shared" si="21"/>
        <v>0.50054644808743165</v>
      </c>
    </row>
    <row r="233" spans="26:31" x14ac:dyDescent="0.2">
      <c r="Z233" s="232">
        <f t="shared" si="19"/>
        <v>0.61799999999999999</v>
      </c>
      <c r="AA233" s="232">
        <v>459</v>
      </c>
      <c r="AB233" s="232">
        <v>460</v>
      </c>
      <c r="AC233" s="226">
        <f t="shared" si="18"/>
        <v>919</v>
      </c>
      <c r="AD233" s="203">
        <f t="shared" si="20"/>
        <v>0.49945593035908598</v>
      </c>
      <c r="AE233" s="203">
        <f t="shared" si="21"/>
        <v>0.50054406964091402</v>
      </c>
    </row>
    <row r="234" spans="26:31" x14ac:dyDescent="0.2">
      <c r="Z234" s="232">
        <f t="shared" si="19"/>
        <v>0.61799999999999999</v>
      </c>
      <c r="AA234" s="232">
        <v>461</v>
      </c>
      <c r="AB234" s="232">
        <v>462</v>
      </c>
      <c r="AC234" s="226">
        <f t="shared" si="18"/>
        <v>923</v>
      </c>
      <c r="AD234" s="203">
        <f t="shared" si="20"/>
        <v>0.49945828819068255</v>
      </c>
      <c r="AE234" s="203">
        <f t="shared" si="21"/>
        <v>0.50054171180931739</v>
      </c>
    </row>
    <row r="235" spans="26:31" x14ac:dyDescent="0.2">
      <c r="Z235" s="232">
        <f t="shared" si="19"/>
        <v>0.61799999999999999</v>
      </c>
      <c r="AA235" s="232">
        <v>463</v>
      </c>
      <c r="AB235" s="232">
        <v>464</v>
      </c>
      <c r="AC235" s="226">
        <f t="shared" si="18"/>
        <v>927</v>
      </c>
      <c r="AD235" s="203">
        <f t="shared" si="20"/>
        <v>0.4994606256742179</v>
      </c>
      <c r="AE235" s="203">
        <f t="shared" si="21"/>
        <v>0.5005393743257821</v>
      </c>
    </row>
    <row r="236" spans="26:31" x14ac:dyDescent="0.2">
      <c r="Z236" s="232">
        <f t="shared" si="19"/>
        <v>0.61799999999999999</v>
      </c>
      <c r="AA236" s="232">
        <v>465</v>
      </c>
      <c r="AB236" s="232">
        <v>466</v>
      </c>
      <c r="AC236" s="226">
        <f t="shared" si="18"/>
        <v>931</v>
      </c>
      <c r="AD236" s="203">
        <f t="shared" si="20"/>
        <v>0.49946294307196565</v>
      </c>
      <c r="AE236" s="203">
        <f t="shared" si="21"/>
        <v>0.50053705692803441</v>
      </c>
    </row>
    <row r="237" spans="26:31" x14ac:dyDescent="0.2">
      <c r="Z237" s="232">
        <f t="shared" si="19"/>
        <v>0.61799999999999999</v>
      </c>
      <c r="AA237" s="232">
        <v>467</v>
      </c>
      <c r="AB237" s="232">
        <v>468</v>
      </c>
      <c r="AC237" s="226">
        <f t="shared" si="18"/>
        <v>935</v>
      </c>
      <c r="AD237" s="203">
        <f t="shared" si="20"/>
        <v>0.49946524064171122</v>
      </c>
      <c r="AE237" s="203">
        <f t="shared" si="21"/>
        <v>0.50053475935828873</v>
      </c>
    </row>
    <row r="238" spans="26:31" x14ac:dyDescent="0.2">
      <c r="Z238" s="232">
        <f t="shared" si="19"/>
        <v>0.61799999999999999</v>
      </c>
      <c r="AA238" s="232">
        <v>469</v>
      </c>
      <c r="AB238" s="232">
        <v>470</v>
      </c>
      <c r="AC238" s="226">
        <f t="shared" si="18"/>
        <v>939</v>
      </c>
      <c r="AD238" s="203">
        <f t="shared" si="20"/>
        <v>0.49946751863684768</v>
      </c>
      <c r="AE238" s="203">
        <f t="shared" si="21"/>
        <v>0.50053248136315232</v>
      </c>
    </row>
    <row r="239" spans="26:31" x14ac:dyDescent="0.2">
      <c r="Z239" s="232">
        <f t="shared" si="19"/>
        <v>0.61799999999999999</v>
      </c>
      <c r="AA239" s="232">
        <v>471</v>
      </c>
      <c r="AB239" s="232">
        <v>472</v>
      </c>
      <c r="AC239" s="226">
        <f t="shared" si="18"/>
        <v>943</v>
      </c>
      <c r="AD239" s="203">
        <f t="shared" si="20"/>
        <v>0.49946977730646874</v>
      </c>
      <c r="AE239" s="203">
        <f t="shared" si="21"/>
        <v>0.50053022269353131</v>
      </c>
    </row>
    <row r="240" spans="26:31" x14ac:dyDescent="0.2">
      <c r="Z240" s="232">
        <f t="shared" si="19"/>
        <v>0.61799999999999999</v>
      </c>
      <c r="AA240" s="232">
        <v>473</v>
      </c>
      <c r="AB240" s="232">
        <v>474</v>
      </c>
      <c r="AC240" s="226">
        <f t="shared" si="18"/>
        <v>947</v>
      </c>
      <c r="AD240" s="203">
        <f t="shared" si="20"/>
        <v>0.49947201689545934</v>
      </c>
      <c r="AE240" s="203">
        <f t="shared" si="21"/>
        <v>0.50052798310454061</v>
      </c>
    </row>
    <row r="241" spans="26:31" x14ac:dyDescent="0.2">
      <c r="Z241" s="232">
        <f t="shared" si="19"/>
        <v>0.61799999999999999</v>
      </c>
      <c r="AA241" s="232">
        <v>475</v>
      </c>
      <c r="AB241" s="232">
        <v>476</v>
      </c>
      <c r="AC241" s="226">
        <f t="shared" si="18"/>
        <v>951</v>
      </c>
      <c r="AD241" s="203">
        <f t="shared" si="20"/>
        <v>0.49947423764458465</v>
      </c>
      <c r="AE241" s="203">
        <f t="shared" si="21"/>
        <v>0.50052576235541535</v>
      </c>
    </row>
    <row r="242" spans="26:31" x14ac:dyDescent="0.2">
      <c r="Z242" s="232">
        <f t="shared" si="19"/>
        <v>0.61799999999999999</v>
      </c>
      <c r="AA242" s="232">
        <v>477</v>
      </c>
      <c r="AB242" s="232">
        <v>478</v>
      </c>
      <c r="AC242" s="226">
        <f t="shared" si="18"/>
        <v>955</v>
      </c>
      <c r="AD242" s="203">
        <f t="shared" si="20"/>
        <v>0.49947643979057593</v>
      </c>
      <c r="AE242" s="203">
        <f t="shared" si="21"/>
        <v>0.50052356020942412</v>
      </c>
    </row>
    <row r="243" spans="26:31" x14ac:dyDescent="0.2">
      <c r="Z243" s="232">
        <f t="shared" si="19"/>
        <v>0.61799999999999999</v>
      </c>
      <c r="AA243" s="232">
        <v>479</v>
      </c>
      <c r="AB243" s="232">
        <v>480</v>
      </c>
      <c r="AC243" s="226">
        <f t="shared" ref="AC243:AC306" si="22">AA243+AB243</f>
        <v>959</v>
      </c>
      <c r="AD243" s="203">
        <f t="shared" si="20"/>
        <v>0.49947862356621481</v>
      </c>
      <c r="AE243" s="203">
        <f t="shared" si="21"/>
        <v>0.50052137643378525</v>
      </c>
    </row>
    <row r="244" spans="26:31" x14ac:dyDescent="0.2">
      <c r="Z244" s="232">
        <f t="shared" si="19"/>
        <v>0.61799999999999999</v>
      </c>
      <c r="AA244" s="232">
        <v>481</v>
      </c>
      <c r="AB244" s="232">
        <v>482</v>
      </c>
      <c r="AC244" s="226">
        <f t="shared" si="22"/>
        <v>963</v>
      </c>
      <c r="AD244" s="203">
        <f t="shared" si="20"/>
        <v>0.49948078920041539</v>
      </c>
      <c r="AE244" s="203">
        <f t="shared" si="21"/>
        <v>0.50051921079958461</v>
      </c>
    </row>
    <row r="245" spans="26:31" x14ac:dyDescent="0.2">
      <c r="Z245" s="232">
        <f t="shared" si="19"/>
        <v>0.61799999999999999</v>
      </c>
      <c r="AA245" s="232">
        <v>483</v>
      </c>
      <c r="AB245" s="232">
        <v>484</v>
      </c>
      <c r="AC245" s="226">
        <f t="shared" si="22"/>
        <v>967</v>
      </c>
      <c r="AD245" s="203">
        <f t="shared" si="20"/>
        <v>0.49948293691830403</v>
      </c>
      <c r="AE245" s="203">
        <f t="shared" si="21"/>
        <v>0.50051706308169597</v>
      </c>
    </row>
    <row r="246" spans="26:31" x14ac:dyDescent="0.2">
      <c r="Z246" s="232">
        <f t="shared" si="19"/>
        <v>0.61799999999999999</v>
      </c>
      <c r="AA246" s="232">
        <v>485</v>
      </c>
      <c r="AB246" s="232">
        <v>486</v>
      </c>
      <c r="AC246" s="226">
        <f t="shared" si="22"/>
        <v>971</v>
      </c>
      <c r="AD246" s="203">
        <f t="shared" si="20"/>
        <v>0.49948506694129763</v>
      </c>
      <c r="AE246" s="203">
        <f t="shared" si="21"/>
        <v>0.50051493305870232</v>
      </c>
    </row>
    <row r="247" spans="26:31" x14ac:dyDescent="0.2">
      <c r="Z247" s="232">
        <f t="shared" si="19"/>
        <v>0.61799999999999999</v>
      </c>
      <c r="AA247" s="232">
        <v>487</v>
      </c>
      <c r="AB247" s="232">
        <v>488</v>
      </c>
      <c r="AC247" s="226">
        <f t="shared" si="22"/>
        <v>975</v>
      </c>
      <c r="AD247" s="203">
        <f t="shared" si="20"/>
        <v>0.49948717948717947</v>
      </c>
      <c r="AE247" s="203">
        <f t="shared" si="21"/>
        <v>0.50051282051282053</v>
      </c>
    </row>
    <row r="248" spans="26:31" x14ac:dyDescent="0.2">
      <c r="Z248" s="232">
        <f t="shared" si="19"/>
        <v>0.61799999999999999</v>
      </c>
      <c r="AA248" s="232">
        <v>489</v>
      </c>
      <c r="AB248" s="232">
        <v>490</v>
      </c>
      <c r="AC248" s="226">
        <f t="shared" si="22"/>
        <v>979</v>
      </c>
      <c r="AD248" s="203">
        <f t="shared" si="20"/>
        <v>0.49948927477017363</v>
      </c>
      <c r="AE248" s="203">
        <f t="shared" si="21"/>
        <v>0.50051072522982631</v>
      </c>
    </row>
    <row r="249" spans="26:31" x14ac:dyDescent="0.2">
      <c r="Z249" s="232">
        <f t="shared" si="19"/>
        <v>0.61799999999999999</v>
      </c>
      <c r="AA249" s="232">
        <v>491</v>
      </c>
      <c r="AB249" s="232">
        <v>492</v>
      </c>
      <c r="AC249" s="226">
        <f t="shared" si="22"/>
        <v>983</v>
      </c>
      <c r="AD249" s="203">
        <f t="shared" si="20"/>
        <v>0.49949135300101727</v>
      </c>
      <c r="AE249" s="203">
        <f t="shared" si="21"/>
        <v>0.50050864699898268</v>
      </c>
    </row>
    <row r="250" spans="26:31" x14ac:dyDescent="0.2">
      <c r="Z250" s="232">
        <f t="shared" si="19"/>
        <v>0.61799999999999999</v>
      </c>
      <c r="AA250" s="232">
        <v>493</v>
      </c>
      <c r="AB250" s="232">
        <v>494</v>
      </c>
      <c r="AC250" s="226">
        <f t="shared" si="22"/>
        <v>987</v>
      </c>
      <c r="AD250" s="203">
        <f t="shared" si="20"/>
        <v>0.49949341438703143</v>
      </c>
      <c r="AE250" s="203">
        <f t="shared" si="21"/>
        <v>0.50050658561296857</v>
      </c>
    </row>
    <row r="251" spans="26:31" x14ac:dyDescent="0.2">
      <c r="Z251" s="232">
        <f t="shared" si="19"/>
        <v>0.61799999999999999</v>
      </c>
      <c r="AA251" s="232">
        <v>495</v>
      </c>
      <c r="AB251" s="232">
        <v>496</v>
      </c>
      <c r="AC251" s="226">
        <f t="shared" si="22"/>
        <v>991</v>
      </c>
      <c r="AD251" s="203">
        <f t="shared" si="20"/>
        <v>0.49949545913218973</v>
      </c>
      <c r="AE251" s="203">
        <f t="shared" si="21"/>
        <v>0.50050454086781027</v>
      </c>
    </row>
    <row r="252" spans="26:31" x14ac:dyDescent="0.2">
      <c r="Z252" s="232">
        <f t="shared" si="19"/>
        <v>0.61799999999999999</v>
      </c>
      <c r="AA252" s="232">
        <v>497</v>
      </c>
      <c r="AB252" s="232">
        <v>498</v>
      </c>
      <c r="AC252" s="226">
        <f t="shared" si="22"/>
        <v>995</v>
      </c>
      <c r="AD252" s="203">
        <f t="shared" si="20"/>
        <v>0.49949748743718592</v>
      </c>
      <c r="AE252" s="203">
        <f t="shared" si="21"/>
        <v>0.50050251256281408</v>
      </c>
    </row>
    <row r="253" spans="26:31" x14ac:dyDescent="0.2">
      <c r="Z253" s="232">
        <f t="shared" si="19"/>
        <v>0.61799999999999999</v>
      </c>
      <c r="AA253" s="232">
        <v>499</v>
      </c>
      <c r="AB253" s="232">
        <v>500</v>
      </c>
      <c r="AC253" s="226">
        <f t="shared" si="22"/>
        <v>999</v>
      </c>
      <c r="AD253" s="203">
        <f t="shared" si="20"/>
        <v>0.49949949949949951</v>
      </c>
      <c r="AE253" s="203">
        <f t="shared" si="21"/>
        <v>0.50050050050050054</v>
      </c>
    </row>
    <row r="254" spans="26:31" x14ac:dyDescent="0.2">
      <c r="Z254" s="232">
        <f t="shared" si="19"/>
        <v>0.61799999999999999</v>
      </c>
      <c r="AA254" s="232">
        <v>501</v>
      </c>
      <c r="AB254" s="232">
        <v>502</v>
      </c>
      <c r="AC254" s="226">
        <f t="shared" si="22"/>
        <v>1003</v>
      </c>
      <c r="AD254" s="203">
        <f t="shared" si="20"/>
        <v>0.49950149551345963</v>
      </c>
      <c r="AE254" s="203">
        <f t="shared" si="21"/>
        <v>0.50049850448654043</v>
      </c>
    </row>
    <row r="255" spans="26:31" x14ac:dyDescent="0.2">
      <c r="Z255" s="232">
        <f t="shared" si="19"/>
        <v>0.61799999999999999</v>
      </c>
      <c r="AA255" s="232">
        <v>503</v>
      </c>
      <c r="AB255" s="232">
        <v>504</v>
      </c>
      <c r="AC255" s="226">
        <f t="shared" si="22"/>
        <v>1007</v>
      </c>
      <c r="AD255" s="203">
        <f t="shared" si="20"/>
        <v>0.49950347567030784</v>
      </c>
      <c r="AE255" s="203">
        <f t="shared" si="21"/>
        <v>0.50049652432969216</v>
      </c>
    </row>
    <row r="256" spans="26:31" x14ac:dyDescent="0.2">
      <c r="Z256" s="232">
        <f t="shared" si="19"/>
        <v>0.61799999999999999</v>
      </c>
      <c r="AA256" s="232">
        <v>505</v>
      </c>
      <c r="AB256" s="232">
        <v>506</v>
      </c>
      <c r="AC256" s="226">
        <f t="shared" si="22"/>
        <v>1011</v>
      </c>
      <c r="AD256" s="203">
        <f t="shared" si="20"/>
        <v>0.49950544015825915</v>
      </c>
      <c r="AE256" s="203">
        <f t="shared" si="21"/>
        <v>0.50049455984174085</v>
      </c>
    </row>
    <row r="257" spans="26:31" x14ac:dyDescent="0.2">
      <c r="Z257" s="232">
        <f t="shared" si="19"/>
        <v>0.61799999999999999</v>
      </c>
      <c r="AA257" s="232">
        <v>507</v>
      </c>
      <c r="AB257" s="232">
        <v>508</v>
      </c>
      <c r="AC257" s="226">
        <f t="shared" si="22"/>
        <v>1015</v>
      </c>
      <c r="AD257" s="203">
        <f t="shared" si="20"/>
        <v>0.4995073891625616</v>
      </c>
      <c r="AE257" s="203">
        <f t="shared" si="21"/>
        <v>0.50049261083743846</v>
      </c>
    </row>
    <row r="258" spans="26:31" x14ac:dyDescent="0.2">
      <c r="Z258" s="232">
        <f t="shared" si="19"/>
        <v>0.61799999999999999</v>
      </c>
      <c r="AA258" s="232">
        <v>509</v>
      </c>
      <c r="AB258" s="232">
        <v>510</v>
      </c>
      <c r="AC258" s="226">
        <f t="shared" si="22"/>
        <v>1019</v>
      </c>
      <c r="AD258" s="203">
        <f t="shared" si="20"/>
        <v>0.49950932286555444</v>
      </c>
      <c r="AE258" s="203">
        <f t="shared" si="21"/>
        <v>0.50049067713444551</v>
      </c>
    </row>
    <row r="259" spans="26:31" x14ac:dyDescent="0.2">
      <c r="Z259" s="232">
        <f t="shared" si="19"/>
        <v>0.61799999999999999</v>
      </c>
      <c r="AA259" s="232">
        <v>511</v>
      </c>
      <c r="AB259" s="232">
        <v>512</v>
      </c>
      <c r="AC259" s="226">
        <f t="shared" si="22"/>
        <v>1023</v>
      </c>
      <c r="AD259" s="203">
        <f t="shared" si="20"/>
        <v>0.49951124144672532</v>
      </c>
      <c r="AE259" s="203">
        <f t="shared" si="21"/>
        <v>0.50048875855327468</v>
      </c>
    </row>
    <row r="260" spans="26:31" x14ac:dyDescent="0.2">
      <c r="Z260" s="232">
        <f t="shared" si="19"/>
        <v>0.61799999999999999</v>
      </c>
      <c r="AA260" s="232">
        <v>513</v>
      </c>
      <c r="AB260" s="232">
        <v>514</v>
      </c>
      <c r="AC260" s="226">
        <f t="shared" si="22"/>
        <v>1027</v>
      </c>
      <c r="AD260" s="203">
        <f t="shared" si="20"/>
        <v>0.49951314508276534</v>
      </c>
      <c r="AE260" s="203">
        <f t="shared" si="21"/>
        <v>0.50048685491723466</v>
      </c>
    </row>
    <row r="261" spans="26:31" x14ac:dyDescent="0.2">
      <c r="Z261" s="232">
        <f t="shared" si="19"/>
        <v>0.61799999999999999</v>
      </c>
      <c r="AA261" s="232">
        <v>515</v>
      </c>
      <c r="AB261" s="232">
        <v>516</v>
      </c>
      <c r="AC261" s="226">
        <f t="shared" si="22"/>
        <v>1031</v>
      </c>
      <c r="AD261" s="203">
        <f t="shared" si="20"/>
        <v>0.49951503394762364</v>
      </c>
      <c r="AE261" s="203">
        <f t="shared" si="21"/>
        <v>0.50048496605237636</v>
      </c>
    </row>
    <row r="262" spans="26:31" x14ac:dyDescent="0.2">
      <c r="Z262" s="232">
        <f t="shared" ref="Z262:Z325" si="23">Z261</f>
        <v>0.61799999999999999</v>
      </c>
      <c r="AA262" s="232">
        <v>517</v>
      </c>
      <c r="AB262" s="232">
        <v>518</v>
      </c>
      <c r="AC262" s="226">
        <f t="shared" si="22"/>
        <v>1035</v>
      </c>
      <c r="AD262" s="203">
        <f t="shared" si="20"/>
        <v>0.4995169082125604</v>
      </c>
      <c r="AE262" s="203">
        <f t="shared" si="21"/>
        <v>0.50048309178743966</v>
      </c>
    </row>
    <row r="263" spans="26:31" x14ac:dyDescent="0.2">
      <c r="Z263" s="232">
        <f t="shared" si="23"/>
        <v>0.61799999999999999</v>
      </c>
      <c r="AA263" s="232">
        <v>519</v>
      </c>
      <c r="AB263" s="232">
        <v>520</v>
      </c>
      <c r="AC263" s="226">
        <f t="shared" si="22"/>
        <v>1039</v>
      </c>
      <c r="AD263" s="203">
        <f t="shared" si="20"/>
        <v>0.49951876804619827</v>
      </c>
      <c r="AE263" s="203">
        <f t="shared" si="21"/>
        <v>0.50048123195380179</v>
      </c>
    </row>
    <row r="264" spans="26:31" x14ac:dyDescent="0.2">
      <c r="Z264" s="232">
        <f t="shared" si="23"/>
        <v>0.61799999999999999</v>
      </c>
      <c r="AA264" s="232">
        <v>521</v>
      </c>
      <c r="AB264" s="232">
        <v>522</v>
      </c>
      <c r="AC264" s="226">
        <f t="shared" si="22"/>
        <v>1043</v>
      </c>
      <c r="AD264" s="203">
        <f t="shared" si="20"/>
        <v>0.49952061361457334</v>
      </c>
      <c r="AE264" s="203">
        <f t="shared" si="21"/>
        <v>0.50047938638542666</v>
      </c>
    </row>
    <row r="265" spans="26:31" x14ac:dyDescent="0.2">
      <c r="Z265" s="232">
        <f t="shared" si="23"/>
        <v>0.61799999999999999</v>
      </c>
      <c r="AA265" s="232">
        <v>523</v>
      </c>
      <c r="AB265" s="232">
        <v>524</v>
      </c>
      <c r="AC265" s="226">
        <f t="shared" si="22"/>
        <v>1047</v>
      </c>
      <c r="AD265" s="203">
        <f t="shared" si="20"/>
        <v>0.49952244508118432</v>
      </c>
      <c r="AE265" s="203">
        <f t="shared" si="21"/>
        <v>0.50047755491881563</v>
      </c>
    </row>
    <row r="266" spans="26:31" x14ac:dyDescent="0.2">
      <c r="Z266" s="232">
        <f t="shared" si="23"/>
        <v>0.61799999999999999</v>
      </c>
      <c r="AA266" s="232">
        <v>525</v>
      </c>
      <c r="AB266" s="232">
        <v>526</v>
      </c>
      <c r="AC266" s="226">
        <f t="shared" si="22"/>
        <v>1051</v>
      </c>
      <c r="AD266" s="203">
        <f t="shared" si="20"/>
        <v>0.49952426260704091</v>
      </c>
      <c r="AE266" s="203">
        <f t="shared" si="21"/>
        <v>0.50047573739295914</v>
      </c>
    </row>
    <row r="267" spans="26:31" x14ac:dyDescent="0.2">
      <c r="Z267" s="232">
        <f t="shared" si="23"/>
        <v>0.61799999999999999</v>
      </c>
      <c r="AA267" s="232">
        <v>527</v>
      </c>
      <c r="AB267" s="232">
        <v>528</v>
      </c>
      <c r="AC267" s="226">
        <f t="shared" si="22"/>
        <v>1055</v>
      </c>
      <c r="AD267" s="203">
        <f t="shared" si="20"/>
        <v>0.4995260663507109</v>
      </c>
      <c r="AE267" s="203">
        <f t="shared" si="21"/>
        <v>0.50047393364928905</v>
      </c>
    </row>
    <row r="268" spans="26:31" x14ac:dyDescent="0.2">
      <c r="Z268" s="232">
        <f t="shared" si="23"/>
        <v>0.61799999999999999</v>
      </c>
      <c r="AA268" s="232">
        <v>529</v>
      </c>
      <c r="AB268" s="232">
        <v>530</v>
      </c>
      <c r="AC268" s="226">
        <f t="shared" si="22"/>
        <v>1059</v>
      </c>
      <c r="AD268" s="203">
        <f t="shared" si="20"/>
        <v>0.49952785646836639</v>
      </c>
      <c r="AE268" s="203">
        <f t="shared" si="21"/>
        <v>0.50047214353163361</v>
      </c>
    </row>
    <row r="269" spans="26:31" x14ac:dyDescent="0.2">
      <c r="Z269" s="232">
        <f t="shared" si="23"/>
        <v>0.61799999999999999</v>
      </c>
      <c r="AA269" s="232">
        <v>531</v>
      </c>
      <c r="AB269" s="232">
        <v>532</v>
      </c>
      <c r="AC269" s="226">
        <f t="shared" si="22"/>
        <v>1063</v>
      </c>
      <c r="AD269" s="203">
        <f t="shared" si="20"/>
        <v>0.49952963311382881</v>
      </c>
      <c r="AE269" s="203">
        <f t="shared" si="21"/>
        <v>0.50047036688617119</v>
      </c>
    </row>
    <row r="270" spans="26:31" x14ac:dyDescent="0.2">
      <c r="Z270" s="232">
        <f t="shared" si="23"/>
        <v>0.61799999999999999</v>
      </c>
      <c r="AA270" s="232">
        <v>533</v>
      </c>
      <c r="AB270" s="232">
        <v>534</v>
      </c>
      <c r="AC270" s="226">
        <f t="shared" si="22"/>
        <v>1067</v>
      </c>
      <c r="AD270" s="203">
        <f t="shared" si="20"/>
        <v>0.49953139643861294</v>
      </c>
      <c r="AE270" s="203">
        <f t="shared" si="21"/>
        <v>0.50046860356138712</v>
      </c>
    </row>
    <row r="271" spans="26:31" x14ac:dyDescent="0.2">
      <c r="Z271" s="232">
        <f t="shared" si="23"/>
        <v>0.61799999999999999</v>
      </c>
      <c r="AA271" s="232">
        <v>535</v>
      </c>
      <c r="AB271" s="232">
        <v>536</v>
      </c>
      <c r="AC271" s="226">
        <f t="shared" si="22"/>
        <v>1071</v>
      </c>
      <c r="AD271" s="203">
        <f t="shared" si="20"/>
        <v>0.49953314659197012</v>
      </c>
      <c r="AE271" s="203">
        <f t="shared" si="21"/>
        <v>0.50046685340802988</v>
      </c>
    </row>
    <row r="272" spans="26:31" x14ac:dyDescent="0.2">
      <c r="Z272" s="232">
        <f t="shared" si="23"/>
        <v>0.61799999999999999</v>
      </c>
      <c r="AA272" s="232">
        <v>537</v>
      </c>
      <c r="AB272" s="232">
        <v>538</v>
      </c>
      <c r="AC272" s="226">
        <f t="shared" si="22"/>
        <v>1075</v>
      </c>
      <c r="AD272" s="203">
        <f t="shared" si="20"/>
        <v>0.49953488372093025</v>
      </c>
      <c r="AE272" s="203">
        <f t="shared" si="21"/>
        <v>0.50046511627906975</v>
      </c>
    </row>
    <row r="273" spans="26:31" x14ac:dyDescent="0.2">
      <c r="Z273" s="232">
        <f t="shared" si="23"/>
        <v>0.61799999999999999</v>
      </c>
      <c r="AA273" s="232">
        <v>539</v>
      </c>
      <c r="AB273" s="232">
        <v>540</v>
      </c>
      <c r="AC273" s="226">
        <f t="shared" si="22"/>
        <v>1079</v>
      </c>
      <c r="AD273" s="203">
        <f t="shared" si="20"/>
        <v>0.49953660797034288</v>
      </c>
      <c r="AE273" s="203">
        <f t="shared" si="21"/>
        <v>0.50046339202965706</v>
      </c>
    </row>
    <row r="274" spans="26:31" x14ac:dyDescent="0.2">
      <c r="Z274" s="232">
        <f t="shared" si="23"/>
        <v>0.61799999999999999</v>
      </c>
      <c r="AA274" s="232">
        <v>541</v>
      </c>
      <c r="AB274" s="232">
        <v>542</v>
      </c>
      <c r="AC274" s="226">
        <f t="shared" si="22"/>
        <v>1083</v>
      </c>
      <c r="AD274" s="203">
        <f t="shared" si="20"/>
        <v>0.49953831948291783</v>
      </c>
      <c r="AE274" s="203">
        <f t="shared" si="21"/>
        <v>0.50046168051708217</v>
      </c>
    </row>
    <row r="275" spans="26:31" x14ac:dyDescent="0.2">
      <c r="Z275" s="232">
        <f t="shared" si="23"/>
        <v>0.61799999999999999</v>
      </c>
      <c r="AA275" s="232">
        <v>543</v>
      </c>
      <c r="AB275" s="232">
        <v>544</v>
      </c>
      <c r="AC275" s="226">
        <f t="shared" si="22"/>
        <v>1087</v>
      </c>
      <c r="AD275" s="203">
        <f t="shared" si="20"/>
        <v>0.49954001839926404</v>
      </c>
      <c r="AE275" s="203">
        <f t="shared" si="21"/>
        <v>0.50045998160073601</v>
      </c>
    </row>
    <row r="276" spans="26:31" x14ac:dyDescent="0.2">
      <c r="Z276" s="232">
        <f t="shared" si="23"/>
        <v>0.61799999999999999</v>
      </c>
      <c r="AA276" s="232">
        <v>545</v>
      </c>
      <c r="AB276" s="232">
        <v>546</v>
      </c>
      <c r="AC276" s="226">
        <f t="shared" si="22"/>
        <v>1091</v>
      </c>
      <c r="AD276" s="203">
        <f t="shared" si="20"/>
        <v>0.49954170485792848</v>
      </c>
      <c r="AE276" s="203">
        <f t="shared" si="21"/>
        <v>0.50045829514207152</v>
      </c>
    </row>
    <row r="277" spans="26:31" x14ac:dyDescent="0.2">
      <c r="Z277" s="232">
        <f t="shared" si="23"/>
        <v>0.61799999999999999</v>
      </c>
      <c r="AA277" s="232">
        <v>547</v>
      </c>
      <c r="AB277" s="232">
        <v>548</v>
      </c>
      <c r="AC277" s="226">
        <f t="shared" si="22"/>
        <v>1095</v>
      </c>
      <c r="AD277" s="203">
        <f t="shared" si="20"/>
        <v>0.49954337899543377</v>
      </c>
      <c r="AE277" s="203">
        <f t="shared" si="21"/>
        <v>0.50045662100456623</v>
      </c>
    </row>
    <row r="278" spans="26:31" x14ac:dyDescent="0.2">
      <c r="Z278" s="232">
        <f t="shared" si="23"/>
        <v>0.61799999999999999</v>
      </c>
      <c r="AA278" s="232">
        <v>549</v>
      </c>
      <c r="AB278" s="232">
        <v>550</v>
      </c>
      <c r="AC278" s="226">
        <f t="shared" si="22"/>
        <v>1099</v>
      </c>
      <c r="AD278" s="203">
        <f t="shared" si="20"/>
        <v>0.49954504094631486</v>
      </c>
      <c r="AE278" s="203">
        <f t="shared" si="21"/>
        <v>0.5004549590536852</v>
      </c>
    </row>
    <row r="279" spans="26:31" x14ac:dyDescent="0.2">
      <c r="Z279" s="232">
        <f t="shared" si="23"/>
        <v>0.61799999999999999</v>
      </c>
      <c r="AA279" s="232">
        <v>551</v>
      </c>
      <c r="AB279" s="232">
        <v>552</v>
      </c>
      <c r="AC279" s="226">
        <f t="shared" si="22"/>
        <v>1103</v>
      </c>
      <c r="AD279" s="203">
        <f t="shared" si="20"/>
        <v>0.49954669084315501</v>
      </c>
      <c r="AE279" s="203">
        <f t="shared" si="21"/>
        <v>0.50045330915684494</v>
      </c>
    </row>
    <row r="280" spans="26:31" x14ac:dyDescent="0.2">
      <c r="Z280" s="232">
        <f t="shared" si="23"/>
        <v>0.61799999999999999</v>
      </c>
      <c r="AA280" s="232">
        <v>553</v>
      </c>
      <c r="AB280" s="232">
        <v>554</v>
      </c>
      <c r="AC280" s="226">
        <f t="shared" si="22"/>
        <v>1107</v>
      </c>
      <c r="AD280" s="203">
        <f t="shared" si="20"/>
        <v>0.49954832881662148</v>
      </c>
      <c r="AE280" s="203">
        <f t="shared" si="21"/>
        <v>0.50045167118337852</v>
      </c>
    </row>
    <row r="281" spans="26:31" x14ac:dyDescent="0.2">
      <c r="Z281" s="232">
        <f t="shared" si="23"/>
        <v>0.61799999999999999</v>
      </c>
      <c r="AA281" s="232">
        <v>555</v>
      </c>
      <c r="AB281" s="232">
        <v>556</v>
      </c>
      <c r="AC281" s="226">
        <f t="shared" si="22"/>
        <v>1111</v>
      </c>
      <c r="AD281" s="203">
        <f t="shared" si="20"/>
        <v>0.49954995499549953</v>
      </c>
      <c r="AE281" s="203">
        <f t="shared" si="21"/>
        <v>0.50045004500450041</v>
      </c>
    </row>
    <row r="282" spans="26:31" x14ac:dyDescent="0.2">
      <c r="Z282" s="232">
        <f t="shared" si="23"/>
        <v>0.61799999999999999</v>
      </c>
      <c r="AA282" s="232">
        <v>557</v>
      </c>
      <c r="AB282" s="232">
        <v>558</v>
      </c>
      <c r="AC282" s="226">
        <f t="shared" si="22"/>
        <v>1115</v>
      </c>
      <c r="AD282" s="203">
        <f t="shared" si="20"/>
        <v>0.49955156950672647</v>
      </c>
      <c r="AE282" s="203">
        <f t="shared" si="21"/>
        <v>0.50044843049327359</v>
      </c>
    </row>
    <row r="283" spans="26:31" x14ac:dyDescent="0.2">
      <c r="Z283" s="232">
        <f t="shared" si="23"/>
        <v>0.61799999999999999</v>
      </c>
      <c r="AA283" s="232">
        <v>559</v>
      </c>
      <c r="AB283" s="232">
        <v>560</v>
      </c>
      <c r="AC283" s="226">
        <f t="shared" si="22"/>
        <v>1119</v>
      </c>
      <c r="AD283" s="203">
        <f t="shared" si="20"/>
        <v>0.49955317247542447</v>
      </c>
      <c r="AE283" s="203">
        <f t="shared" si="21"/>
        <v>0.50044682752457548</v>
      </c>
    </row>
    <row r="284" spans="26:31" x14ac:dyDescent="0.2">
      <c r="Z284" s="232">
        <f t="shared" si="23"/>
        <v>0.61799999999999999</v>
      </c>
      <c r="AA284" s="232">
        <v>561</v>
      </c>
      <c r="AB284" s="232">
        <v>562</v>
      </c>
      <c r="AC284" s="226">
        <f t="shared" si="22"/>
        <v>1123</v>
      </c>
      <c r="AD284" s="203">
        <f t="shared" si="20"/>
        <v>0.49955476402493321</v>
      </c>
      <c r="AE284" s="203">
        <f t="shared" si="21"/>
        <v>0.50044523597506674</v>
      </c>
    </row>
    <row r="285" spans="26:31" x14ac:dyDescent="0.2">
      <c r="Z285" s="232">
        <f t="shared" si="23"/>
        <v>0.61799999999999999</v>
      </c>
      <c r="AA285" s="232">
        <v>563</v>
      </c>
      <c r="AB285" s="232">
        <v>564</v>
      </c>
      <c r="AC285" s="226">
        <f t="shared" si="22"/>
        <v>1127</v>
      </c>
      <c r="AD285" s="203">
        <f t="shared" si="20"/>
        <v>0.49955634427684115</v>
      </c>
      <c r="AE285" s="203">
        <f t="shared" si="21"/>
        <v>0.50044365572315885</v>
      </c>
    </row>
    <row r="286" spans="26:31" x14ac:dyDescent="0.2">
      <c r="Z286" s="232">
        <f t="shared" si="23"/>
        <v>0.61799999999999999</v>
      </c>
      <c r="AA286" s="232">
        <v>565</v>
      </c>
      <c r="AB286" s="232">
        <v>566</v>
      </c>
      <c r="AC286" s="226">
        <f t="shared" si="22"/>
        <v>1131</v>
      </c>
      <c r="AD286" s="203">
        <f t="shared" si="20"/>
        <v>0.49955791335101679</v>
      </c>
      <c r="AE286" s="203">
        <f t="shared" si="21"/>
        <v>0.50044208664898315</v>
      </c>
    </row>
    <row r="287" spans="26:31" x14ac:dyDescent="0.2">
      <c r="Z287" s="232">
        <f t="shared" si="23"/>
        <v>0.61799999999999999</v>
      </c>
      <c r="AA287" s="232">
        <v>567</v>
      </c>
      <c r="AB287" s="232">
        <v>568</v>
      </c>
      <c r="AC287" s="226">
        <f t="shared" si="22"/>
        <v>1135</v>
      </c>
      <c r="AD287" s="203">
        <f t="shared" si="20"/>
        <v>0.49955947136563877</v>
      </c>
      <c r="AE287" s="203">
        <f t="shared" si="21"/>
        <v>0.50044052863436128</v>
      </c>
    </row>
    <row r="288" spans="26:31" x14ac:dyDescent="0.2">
      <c r="Z288" s="232">
        <f t="shared" si="23"/>
        <v>0.61799999999999999</v>
      </c>
      <c r="AA288" s="232">
        <v>569</v>
      </c>
      <c r="AB288" s="232">
        <v>570</v>
      </c>
      <c r="AC288" s="226">
        <f t="shared" si="22"/>
        <v>1139</v>
      </c>
      <c r="AD288" s="203">
        <f t="shared" si="20"/>
        <v>0.49956101843722561</v>
      </c>
      <c r="AE288" s="203">
        <f t="shared" si="21"/>
        <v>0.50043898156277433</v>
      </c>
    </row>
    <row r="289" spans="26:31" x14ac:dyDescent="0.2">
      <c r="Z289" s="232">
        <f t="shared" si="23"/>
        <v>0.61799999999999999</v>
      </c>
      <c r="AA289" s="232">
        <v>571</v>
      </c>
      <c r="AB289" s="232">
        <v>572</v>
      </c>
      <c r="AC289" s="226">
        <f t="shared" si="22"/>
        <v>1143</v>
      </c>
      <c r="AD289" s="203">
        <f t="shared" si="20"/>
        <v>0.49956255468066491</v>
      </c>
      <c r="AE289" s="203">
        <f t="shared" si="21"/>
        <v>0.50043744531933509</v>
      </c>
    </row>
    <row r="290" spans="26:31" x14ac:dyDescent="0.2">
      <c r="Z290" s="232">
        <f t="shared" si="23"/>
        <v>0.61799999999999999</v>
      </c>
      <c r="AA290" s="232">
        <v>573</v>
      </c>
      <c r="AB290" s="232">
        <v>574</v>
      </c>
      <c r="AC290" s="226">
        <f t="shared" si="22"/>
        <v>1147</v>
      </c>
      <c r="AD290" s="203">
        <f t="shared" si="20"/>
        <v>0.49956408020924148</v>
      </c>
      <c r="AE290" s="203">
        <f t="shared" si="21"/>
        <v>0.50043591979075852</v>
      </c>
    </row>
    <row r="291" spans="26:31" x14ac:dyDescent="0.2">
      <c r="Z291" s="232">
        <f t="shared" si="23"/>
        <v>0.61799999999999999</v>
      </c>
      <c r="AA291" s="232">
        <v>575</v>
      </c>
      <c r="AB291" s="232">
        <v>576</v>
      </c>
      <c r="AC291" s="226">
        <f t="shared" si="22"/>
        <v>1151</v>
      </c>
      <c r="AD291" s="203">
        <f t="shared" si="20"/>
        <v>0.49956559513466553</v>
      </c>
      <c r="AE291" s="203">
        <f t="shared" si="21"/>
        <v>0.50043440486533453</v>
      </c>
    </row>
    <row r="292" spans="26:31" x14ac:dyDescent="0.2">
      <c r="Z292" s="232">
        <f t="shared" si="23"/>
        <v>0.61799999999999999</v>
      </c>
      <c r="AA292" s="232">
        <v>577</v>
      </c>
      <c r="AB292" s="232">
        <v>578</v>
      </c>
      <c r="AC292" s="226">
        <f t="shared" si="22"/>
        <v>1155</v>
      </c>
      <c r="AD292" s="203">
        <f t="shared" si="20"/>
        <v>0.49956709956709955</v>
      </c>
      <c r="AE292" s="203">
        <f t="shared" si="21"/>
        <v>0.50043290043290045</v>
      </c>
    </row>
    <row r="293" spans="26:31" x14ac:dyDescent="0.2">
      <c r="Z293" s="232">
        <f t="shared" si="23"/>
        <v>0.61799999999999999</v>
      </c>
      <c r="AA293" s="232">
        <v>579</v>
      </c>
      <c r="AB293" s="232">
        <v>580</v>
      </c>
      <c r="AC293" s="226">
        <f t="shared" si="22"/>
        <v>1159</v>
      </c>
      <c r="AD293" s="203">
        <f t="shared" si="20"/>
        <v>0.49956859361518552</v>
      </c>
      <c r="AE293" s="203">
        <f t="shared" si="21"/>
        <v>0.50043140638481454</v>
      </c>
    </row>
    <row r="294" spans="26:31" x14ac:dyDescent="0.2">
      <c r="Z294" s="232">
        <f t="shared" si="23"/>
        <v>0.61799999999999999</v>
      </c>
      <c r="AA294" s="232">
        <v>581</v>
      </c>
      <c r="AB294" s="232">
        <v>582</v>
      </c>
      <c r="AC294" s="226">
        <f t="shared" si="22"/>
        <v>1163</v>
      </c>
      <c r="AD294" s="203">
        <f t="shared" ref="AD294:AD357" si="24">AA294/$AC294</f>
        <v>0.49957007738607051</v>
      </c>
      <c r="AE294" s="203">
        <f t="shared" ref="AE294:AE357" si="25">AB294/$AC294</f>
        <v>0.50042992261392949</v>
      </c>
    </row>
    <row r="295" spans="26:31" x14ac:dyDescent="0.2">
      <c r="Z295" s="232">
        <f t="shared" si="23"/>
        <v>0.61799999999999999</v>
      </c>
      <c r="AA295" s="232">
        <v>583</v>
      </c>
      <c r="AB295" s="232">
        <v>584</v>
      </c>
      <c r="AC295" s="226">
        <f t="shared" si="22"/>
        <v>1167</v>
      </c>
      <c r="AD295" s="203">
        <f t="shared" si="24"/>
        <v>0.49957155098543271</v>
      </c>
      <c r="AE295" s="203">
        <f t="shared" si="25"/>
        <v>0.50042844901456729</v>
      </c>
    </row>
    <row r="296" spans="26:31" x14ac:dyDescent="0.2">
      <c r="Z296" s="232">
        <f t="shared" si="23"/>
        <v>0.61799999999999999</v>
      </c>
      <c r="AA296" s="232">
        <v>585</v>
      </c>
      <c r="AB296" s="232">
        <v>586</v>
      </c>
      <c r="AC296" s="226">
        <f t="shared" si="22"/>
        <v>1171</v>
      </c>
      <c r="AD296" s="203">
        <f t="shared" si="24"/>
        <v>0.49957301451750641</v>
      </c>
      <c r="AE296" s="203">
        <f t="shared" si="25"/>
        <v>0.50042698548249365</v>
      </c>
    </row>
    <row r="297" spans="26:31" x14ac:dyDescent="0.2">
      <c r="Z297" s="232">
        <f t="shared" si="23"/>
        <v>0.61799999999999999</v>
      </c>
      <c r="AA297" s="232">
        <v>587</v>
      </c>
      <c r="AB297" s="232">
        <v>588</v>
      </c>
      <c r="AC297" s="226">
        <f t="shared" si="22"/>
        <v>1175</v>
      </c>
      <c r="AD297" s="203">
        <f t="shared" si="24"/>
        <v>0.49957446808510636</v>
      </c>
      <c r="AE297" s="203">
        <f t="shared" si="25"/>
        <v>0.50042553191489358</v>
      </c>
    </row>
    <row r="298" spans="26:31" x14ac:dyDescent="0.2">
      <c r="Z298" s="232">
        <f t="shared" si="23"/>
        <v>0.61799999999999999</v>
      </c>
      <c r="AA298" s="232">
        <v>589</v>
      </c>
      <c r="AB298" s="232">
        <v>590</v>
      </c>
      <c r="AC298" s="226">
        <f t="shared" si="22"/>
        <v>1179</v>
      </c>
      <c r="AD298" s="203">
        <f t="shared" si="24"/>
        <v>0.49957591178965227</v>
      </c>
      <c r="AE298" s="203">
        <f t="shared" si="25"/>
        <v>0.50042408821034778</v>
      </c>
    </row>
    <row r="299" spans="26:31" x14ac:dyDescent="0.2">
      <c r="Z299" s="232">
        <f t="shared" si="23"/>
        <v>0.61799999999999999</v>
      </c>
      <c r="AA299" s="232">
        <v>591</v>
      </c>
      <c r="AB299" s="232">
        <v>592</v>
      </c>
      <c r="AC299" s="226">
        <f t="shared" si="22"/>
        <v>1183</v>
      </c>
      <c r="AD299" s="203">
        <f t="shared" si="24"/>
        <v>0.49957734573119189</v>
      </c>
      <c r="AE299" s="203">
        <f t="shared" si="25"/>
        <v>0.50042265426880816</v>
      </c>
    </row>
    <row r="300" spans="26:31" x14ac:dyDescent="0.2">
      <c r="Z300" s="232">
        <f t="shared" si="23"/>
        <v>0.61799999999999999</v>
      </c>
      <c r="AA300" s="232">
        <v>593</v>
      </c>
      <c r="AB300" s="232">
        <v>594</v>
      </c>
      <c r="AC300" s="226">
        <f t="shared" si="22"/>
        <v>1187</v>
      </c>
      <c r="AD300" s="203">
        <f t="shared" si="24"/>
        <v>0.4995787700084246</v>
      </c>
      <c r="AE300" s="203">
        <f t="shared" si="25"/>
        <v>0.50042122999157534</v>
      </c>
    </row>
    <row r="301" spans="26:31" x14ac:dyDescent="0.2">
      <c r="Z301" s="232">
        <f t="shared" si="23"/>
        <v>0.61799999999999999</v>
      </c>
      <c r="AA301" s="232">
        <v>595</v>
      </c>
      <c r="AB301" s="232">
        <v>596</v>
      </c>
      <c r="AC301" s="226">
        <f t="shared" si="22"/>
        <v>1191</v>
      </c>
      <c r="AD301" s="203">
        <f t="shared" si="24"/>
        <v>0.49958018471872379</v>
      </c>
      <c r="AE301" s="203">
        <f t="shared" si="25"/>
        <v>0.50041981528127621</v>
      </c>
    </row>
    <row r="302" spans="26:31" x14ac:dyDescent="0.2">
      <c r="Z302" s="232">
        <f t="shared" si="23"/>
        <v>0.61799999999999999</v>
      </c>
      <c r="AA302" s="232">
        <v>597</v>
      </c>
      <c r="AB302" s="232">
        <v>598</v>
      </c>
      <c r="AC302" s="226">
        <f t="shared" si="22"/>
        <v>1195</v>
      </c>
      <c r="AD302" s="203">
        <f t="shared" si="24"/>
        <v>0.49958158995815899</v>
      </c>
      <c r="AE302" s="203">
        <f t="shared" si="25"/>
        <v>0.50041841004184096</v>
      </c>
    </row>
    <row r="303" spans="26:31" x14ac:dyDescent="0.2">
      <c r="Z303" s="232">
        <f t="shared" si="23"/>
        <v>0.61799999999999999</v>
      </c>
      <c r="AA303" s="232">
        <v>599</v>
      </c>
      <c r="AB303" s="232">
        <v>600</v>
      </c>
      <c r="AC303" s="226">
        <f t="shared" si="22"/>
        <v>1199</v>
      </c>
      <c r="AD303" s="203">
        <f t="shared" si="24"/>
        <v>0.49958298582151794</v>
      </c>
      <c r="AE303" s="203">
        <f t="shared" si="25"/>
        <v>0.50041701417848206</v>
      </c>
    </row>
    <row r="304" spans="26:31" x14ac:dyDescent="0.2">
      <c r="Z304" s="232">
        <f t="shared" si="23"/>
        <v>0.61799999999999999</v>
      </c>
      <c r="AA304" s="232">
        <v>601</v>
      </c>
      <c r="AB304" s="232">
        <v>602</v>
      </c>
      <c r="AC304" s="226">
        <f t="shared" si="22"/>
        <v>1203</v>
      </c>
      <c r="AD304" s="203">
        <f t="shared" si="24"/>
        <v>0.4995843724023275</v>
      </c>
      <c r="AE304" s="203">
        <f t="shared" si="25"/>
        <v>0.50041562759767244</v>
      </c>
    </row>
    <row r="305" spans="26:31" x14ac:dyDescent="0.2">
      <c r="Z305" s="232">
        <f t="shared" si="23"/>
        <v>0.61799999999999999</v>
      </c>
      <c r="AA305" s="232">
        <v>603</v>
      </c>
      <c r="AB305" s="232">
        <v>604</v>
      </c>
      <c r="AC305" s="226">
        <f t="shared" si="22"/>
        <v>1207</v>
      </c>
      <c r="AD305" s="203">
        <f t="shared" si="24"/>
        <v>0.4995857497928749</v>
      </c>
      <c r="AE305" s="203">
        <f t="shared" si="25"/>
        <v>0.50041425020712516</v>
      </c>
    </row>
    <row r="306" spans="26:31" x14ac:dyDescent="0.2">
      <c r="Z306" s="232">
        <f t="shared" si="23"/>
        <v>0.61799999999999999</v>
      </c>
      <c r="AA306" s="232">
        <v>605</v>
      </c>
      <c r="AB306" s="232">
        <v>606</v>
      </c>
      <c r="AC306" s="226">
        <f t="shared" si="22"/>
        <v>1211</v>
      </c>
      <c r="AD306" s="203">
        <f t="shared" si="24"/>
        <v>0.4995871180842279</v>
      </c>
      <c r="AE306" s="203">
        <f t="shared" si="25"/>
        <v>0.50041288191577205</v>
      </c>
    </row>
    <row r="307" spans="26:31" x14ac:dyDescent="0.2">
      <c r="Z307" s="232">
        <f t="shared" si="23"/>
        <v>0.61799999999999999</v>
      </c>
      <c r="AA307" s="232">
        <v>607</v>
      </c>
      <c r="AB307" s="232">
        <v>608</v>
      </c>
      <c r="AC307" s="226">
        <f t="shared" ref="AC307:AC370" si="26">AA307+AB307</f>
        <v>1215</v>
      </c>
      <c r="AD307" s="203">
        <f t="shared" si="24"/>
        <v>0.49958847736625517</v>
      </c>
      <c r="AE307" s="203">
        <f t="shared" si="25"/>
        <v>0.50041152263374489</v>
      </c>
    </row>
    <row r="308" spans="26:31" x14ac:dyDescent="0.2">
      <c r="Z308" s="232">
        <f t="shared" si="23"/>
        <v>0.61799999999999999</v>
      </c>
      <c r="AA308" s="232">
        <v>609</v>
      </c>
      <c r="AB308" s="232">
        <v>610</v>
      </c>
      <c r="AC308" s="226">
        <f t="shared" si="26"/>
        <v>1219</v>
      </c>
      <c r="AD308" s="203">
        <f t="shared" si="24"/>
        <v>0.4995898277276456</v>
      </c>
      <c r="AE308" s="203">
        <f t="shared" si="25"/>
        <v>0.5004101722723544</v>
      </c>
    </row>
    <row r="309" spans="26:31" x14ac:dyDescent="0.2">
      <c r="Z309" s="232">
        <f t="shared" si="23"/>
        <v>0.61799999999999999</v>
      </c>
      <c r="AA309" s="232">
        <v>611</v>
      </c>
      <c r="AB309" s="232">
        <v>612</v>
      </c>
      <c r="AC309" s="226">
        <f t="shared" si="26"/>
        <v>1223</v>
      </c>
      <c r="AD309" s="203">
        <f t="shared" si="24"/>
        <v>0.49959116925592806</v>
      </c>
      <c r="AE309" s="203">
        <f t="shared" si="25"/>
        <v>0.50040883074407194</v>
      </c>
    </row>
    <row r="310" spans="26:31" x14ac:dyDescent="0.2">
      <c r="Z310" s="232">
        <f t="shared" si="23"/>
        <v>0.61799999999999999</v>
      </c>
      <c r="AA310" s="232">
        <v>613</v>
      </c>
      <c r="AB310" s="232">
        <v>614</v>
      </c>
      <c r="AC310" s="226">
        <f t="shared" si="26"/>
        <v>1227</v>
      </c>
      <c r="AD310" s="203">
        <f t="shared" si="24"/>
        <v>0.49959250203748984</v>
      </c>
      <c r="AE310" s="203">
        <f t="shared" si="25"/>
        <v>0.50040749796251016</v>
      </c>
    </row>
    <row r="311" spans="26:31" x14ac:dyDescent="0.2">
      <c r="Z311" s="232">
        <f t="shared" si="23"/>
        <v>0.61799999999999999</v>
      </c>
      <c r="AA311" s="232">
        <v>615</v>
      </c>
      <c r="AB311" s="232">
        <v>616</v>
      </c>
      <c r="AC311" s="226">
        <f t="shared" si="26"/>
        <v>1231</v>
      </c>
      <c r="AD311" s="203">
        <f t="shared" si="24"/>
        <v>0.49959382615759546</v>
      </c>
      <c r="AE311" s="203">
        <f t="shared" si="25"/>
        <v>0.5004061738424046</v>
      </c>
    </row>
    <row r="312" spans="26:31" x14ac:dyDescent="0.2">
      <c r="Z312" s="232">
        <f t="shared" si="23"/>
        <v>0.61799999999999999</v>
      </c>
      <c r="AA312" s="232">
        <v>617</v>
      </c>
      <c r="AB312" s="232">
        <v>618</v>
      </c>
      <c r="AC312" s="226">
        <f t="shared" si="26"/>
        <v>1235</v>
      </c>
      <c r="AD312" s="203">
        <f t="shared" si="24"/>
        <v>0.49959514170040487</v>
      </c>
      <c r="AE312" s="203">
        <f t="shared" si="25"/>
        <v>0.50040485829959513</v>
      </c>
    </row>
    <row r="313" spans="26:31" x14ac:dyDescent="0.2">
      <c r="Z313" s="232">
        <f t="shared" si="23"/>
        <v>0.61799999999999999</v>
      </c>
      <c r="AA313" s="232">
        <v>619</v>
      </c>
      <c r="AB313" s="232">
        <v>620</v>
      </c>
      <c r="AC313" s="226">
        <f t="shared" si="26"/>
        <v>1239</v>
      </c>
      <c r="AD313" s="203">
        <f t="shared" si="24"/>
        <v>0.49959644874899112</v>
      </c>
      <c r="AE313" s="203">
        <f t="shared" si="25"/>
        <v>0.50040355125100888</v>
      </c>
    </row>
    <row r="314" spans="26:31" x14ac:dyDescent="0.2">
      <c r="Z314" s="232">
        <f t="shared" si="23"/>
        <v>0.61799999999999999</v>
      </c>
      <c r="AA314" s="232">
        <v>621</v>
      </c>
      <c r="AB314" s="232">
        <v>622</v>
      </c>
      <c r="AC314" s="226">
        <f t="shared" si="26"/>
        <v>1243</v>
      </c>
      <c r="AD314" s="203">
        <f t="shared" si="24"/>
        <v>0.499597747385358</v>
      </c>
      <c r="AE314" s="203">
        <f t="shared" si="25"/>
        <v>0.500402252614642</v>
      </c>
    </row>
    <row r="315" spans="26:31" x14ac:dyDescent="0.2">
      <c r="Z315" s="232">
        <f t="shared" si="23"/>
        <v>0.61799999999999999</v>
      </c>
      <c r="AA315" s="232">
        <v>623</v>
      </c>
      <c r="AB315" s="232">
        <v>624</v>
      </c>
      <c r="AC315" s="226">
        <f t="shared" si="26"/>
        <v>1247</v>
      </c>
      <c r="AD315" s="203">
        <f t="shared" si="24"/>
        <v>0.4995990376904571</v>
      </c>
      <c r="AE315" s="203">
        <f t="shared" si="25"/>
        <v>0.5004009623095429</v>
      </c>
    </row>
    <row r="316" spans="26:31" x14ac:dyDescent="0.2">
      <c r="Z316" s="232">
        <f t="shared" si="23"/>
        <v>0.61799999999999999</v>
      </c>
      <c r="AA316" s="232">
        <v>625</v>
      </c>
      <c r="AB316" s="232">
        <v>626</v>
      </c>
      <c r="AC316" s="226">
        <f t="shared" si="26"/>
        <v>1251</v>
      </c>
      <c r="AD316" s="203">
        <f t="shared" si="24"/>
        <v>0.49960031974420466</v>
      </c>
      <c r="AE316" s="203">
        <f t="shared" si="25"/>
        <v>0.5003996802557954</v>
      </c>
    </row>
    <row r="317" spans="26:31" x14ac:dyDescent="0.2">
      <c r="Z317" s="232">
        <f t="shared" si="23"/>
        <v>0.61799999999999999</v>
      </c>
      <c r="AA317" s="232">
        <v>627</v>
      </c>
      <c r="AB317" s="232">
        <v>628</v>
      </c>
      <c r="AC317" s="226">
        <f t="shared" si="26"/>
        <v>1255</v>
      </c>
      <c r="AD317" s="203">
        <f t="shared" si="24"/>
        <v>0.499601593625498</v>
      </c>
      <c r="AE317" s="203">
        <f t="shared" si="25"/>
        <v>0.50039840637450195</v>
      </c>
    </row>
    <row r="318" spans="26:31" x14ac:dyDescent="0.2">
      <c r="Z318" s="232">
        <f t="shared" si="23"/>
        <v>0.61799999999999999</v>
      </c>
      <c r="AA318" s="232">
        <v>629</v>
      </c>
      <c r="AB318" s="232">
        <v>630</v>
      </c>
      <c r="AC318" s="226">
        <f t="shared" si="26"/>
        <v>1259</v>
      </c>
      <c r="AD318" s="203">
        <f t="shared" si="24"/>
        <v>0.49960285941223193</v>
      </c>
      <c r="AE318" s="203">
        <f t="shared" si="25"/>
        <v>0.50039714058776807</v>
      </c>
    </row>
    <row r="319" spans="26:31" x14ac:dyDescent="0.2">
      <c r="Z319" s="232">
        <f t="shared" si="23"/>
        <v>0.61799999999999999</v>
      </c>
      <c r="AA319" s="232">
        <v>631</v>
      </c>
      <c r="AB319" s="232">
        <v>632</v>
      </c>
      <c r="AC319" s="226">
        <f t="shared" si="26"/>
        <v>1263</v>
      </c>
      <c r="AD319" s="203">
        <f t="shared" si="24"/>
        <v>0.49960411718131431</v>
      </c>
      <c r="AE319" s="203">
        <f t="shared" si="25"/>
        <v>0.50039588281868563</v>
      </c>
    </row>
    <row r="320" spans="26:31" x14ac:dyDescent="0.2">
      <c r="Z320" s="232">
        <f t="shared" si="23"/>
        <v>0.61799999999999999</v>
      </c>
      <c r="AA320" s="232">
        <v>633</v>
      </c>
      <c r="AB320" s="232">
        <v>634</v>
      </c>
      <c r="AC320" s="226">
        <f t="shared" si="26"/>
        <v>1267</v>
      </c>
      <c r="AD320" s="203">
        <f t="shared" si="24"/>
        <v>0.49960536700868191</v>
      </c>
      <c r="AE320" s="203">
        <f t="shared" si="25"/>
        <v>0.50039463299131803</v>
      </c>
    </row>
    <row r="321" spans="26:31" x14ac:dyDescent="0.2">
      <c r="Z321" s="232">
        <f t="shared" si="23"/>
        <v>0.61799999999999999</v>
      </c>
      <c r="AA321" s="232">
        <v>635</v>
      </c>
      <c r="AB321" s="232">
        <v>636</v>
      </c>
      <c r="AC321" s="226">
        <f t="shared" si="26"/>
        <v>1271</v>
      </c>
      <c r="AD321" s="203">
        <f t="shared" si="24"/>
        <v>0.49960660896931552</v>
      </c>
      <c r="AE321" s="203">
        <f t="shared" si="25"/>
        <v>0.50039339103068448</v>
      </c>
    </row>
    <row r="322" spans="26:31" x14ac:dyDescent="0.2">
      <c r="Z322" s="232">
        <f t="shared" si="23"/>
        <v>0.61799999999999999</v>
      </c>
      <c r="AA322" s="232">
        <v>637</v>
      </c>
      <c r="AB322" s="232">
        <v>638</v>
      </c>
      <c r="AC322" s="226">
        <f t="shared" si="26"/>
        <v>1275</v>
      </c>
      <c r="AD322" s="203">
        <f t="shared" si="24"/>
        <v>0.49960784313725493</v>
      </c>
      <c r="AE322" s="203">
        <f t="shared" si="25"/>
        <v>0.50039215686274507</v>
      </c>
    </row>
    <row r="323" spans="26:31" x14ac:dyDescent="0.2">
      <c r="Z323" s="232">
        <f t="shared" si="23"/>
        <v>0.61799999999999999</v>
      </c>
      <c r="AA323" s="232">
        <v>639</v>
      </c>
      <c r="AB323" s="232">
        <v>640</v>
      </c>
      <c r="AC323" s="226">
        <f t="shared" si="26"/>
        <v>1279</v>
      </c>
      <c r="AD323" s="203">
        <f t="shared" si="24"/>
        <v>0.49960906958561374</v>
      </c>
      <c r="AE323" s="203">
        <f t="shared" si="25"/>
        <v>0.5003909304143862</v>
      </c>
    </row>
    <row r="324" spans="26:31" x14ac:dyDescent="0.2">
      <c r="Z324" s="232">
        <f t="shared" si="23"/>
        <v>0.61799999999999999</v>
      </c>
      <c r="AA324" s="232">
        <v>641</v>
      </c>
      <c r="AB324" s="232">
        <v>642</v>
      </c>
      <c r="AC324" s="226">
        <f t="shared" si="26"/>
        <v>1283</v>
      </c>
      <c r="AD324" s="203">
        <f t="shared" si="24"/>
        <v>0.49961028838659394</v>
      </c>
      <c r="AE324" s="203">
        <f t="shared" si="25"/>
        <v>0.50038971161340606</v>
      </c>
    </row>
    <row r="325" spans="26:31" x14ac:dyDescent="0.2">
      <c r="Z325" s="232">
        <f t="shared" si="23"/>
        <v>0.61799999999999999</v>
      </c>
      <c r="AA325" s="232">
        <v>643</v>
      </c>
      <c r="AB325" s="232">
        <v>644</v>
      </c>
      <c r="AC325" s="226">
        <f t="shared" si="26"/>
        <v>1287</v>
      </c>
      <c r="AD325" s="203">
        <f t="shared" si="24"/>
        <v>0.49961149961149959</v>
      </c>
      <c r="AE325" s="203">
        <f t="shared" si="25"/>
        <v>0.50038850038850036</v>
      </c>
    </row>
    <row r="326" spans="26:31" x14ac:dyDescent="0.2">
      <c r="Z326" s="232">
        <f t="shared" ref="Z326:Z389" si="27">Z325</f>
        <v>0.61799999999999999</v>
      </c>
      <c r="AA326" s="232">
        <v>645</v>
      </c>
      <c r="AB326" s="232">
        <v>646</v>
      </c>
      <c r="AC326" s="226">
        <f t="shared" si="26"/>
        <v>1291</v>
      </c>
      <c r="AD326" s="203">
        <f t="shared" si="24"/>
        <v>0.49961270333075136</v>
      </c>
      <c r="AE326" s="203">
        <f t="shared" si="25"/>
        <v>0.50038729666924864</v>
      </c>
    </row>
    <row r="327" spans="26:31" x14ac:dyDescent="0.2">
      <c r="Z327" s="232">
        <f t="shared" si="27"/>
        <v>0.61799999999999999</v>
      </c>
      <c r="AA327" s="232">
        <v>647</v>
      </c>
      <c r="AB327" s="232">
        <v>648</v>
      </c>
      <c r="AC327" s="226">
        <f t="shared" si="26"/>
        <v>1295</v>
      </c>
      <c r="AD327" s="203">
        <f t="shared" si="24"/>
        <v>0.49961389961389963</v>
      </c>
      <c r="AE327" s="203">
        <f t="shared" si="25"/>
        <v>0.50038610038610043</v>
      </c>
    </row>
    <row r="328" spans="26:31" x14ac:dyDescent="0.2">
      <c r="Z328" s="232">
        <f t="shared" si="27"/>
        <v>0.61799999999999999</v>
      </c>
      <c r="AA328" s="232">
        <v>649</v>
      </c>
      <c r="AB328" s="232">
        <v>650</v>
      </c>
      <c r="AC328" s="226">
        <f t="shared" si="26"/>
        <v>1299</v>
      </c>
      <c r="AD328" s="203">
        <f t="shared" si="24"/>
        <v>0.49961508852963821</v>
      </c>
      <c r="AE328" s="203">
        <f t="shared" si="25"/>
        <v>0.50038491147036179</v>
      </c>
    </row>
    <row r="329" spans="26:31" x14ac:dyDescent="0.2">
      <c r="Z329" s="232">
        <f t="shared" si="27"/>
        <v>0.61799999999999999</v>
      </c>
      <c r="AA329" s="232">
        <v>651</v>
      </c>
      <c r="AB329" s="232">
        <v>652</v>
      </c>
      <c r="AC329" s="226">
        <f t="shared" si="26"/>
        <v>1303</v>
      </c>
      <c r="AD329" s="203">
        <f t="shared" si="24"/>
        <v>0.49961627014581733</v>
      </c>
      <c r="AE329" s="203">
        <f t="shared" si="25"/>
        <v>0.50038372985418267</v>
      </c>
    </row>
    <row r="330" spans="26:31" x14ac:dyDescent="0.2">
      <c r="Z330" s="232">
        <f t="shared" si="27"/>
        <v>0.61799999999999999</v>
      </c>
      <c r="AA330" s="232">
        <v>653</v>
      </c>
      <c r="AB330" s="232">
        <v>654</v>
      </c>
      <c r="AC330" s="226">
        <f t="shared" si="26"/>
        <v>1307</v>
      </c>
      <c r="AD330" s="203">
        <f t="shared" si="24"/>
        <v>0.49961744452945678</v>
      </c>
      <c r="AE330" s="203">
        <f t="shared" si="25"/>
        <v>0.50038255547054322</v>
      </c>
    </row>
    <row r="331" spans="26:31" x14ac:dyDescent="0.2">
      <c r="Z331" s="232">
        <f t="shared" si="27"/>
        <v>0.61799999999999999</v>
      </c>
      <c r="AA331" s="232">
        <v>655</v>
      </c>
      <c r="AB331" s="232">
        <v>656</v>
      </c>
      <c r="AC331" s="226">
        <f t="shared" si="26"/>
        <v>1311</v>
      </c>
      <c r="AD331" s="203">
        <f t="shared" si="24"/>
        <v>0.4996186117467582</v>
      </c>
      <c r="AE331" s="203">
        <f t="shared" si="25"/>
        <v>0.50038138825324185</v>
      </c>
    </row>
    <row r="332" spans="26:31" x14ac:dyDescent="0.2">
      <c r="Z332" s="232">
        <f t="shared" si="27"/>
        <v>0.61799999999999999</v>
      </c>
      <c r="AA332" s="232">
        <v>657</v>
      </c>
      <c r="AB332" s="232">
        <v>658</v>
      </c>
      <c r="AC332" s="226">
        <f t="shared" si="26"/>
        <v>1315</v>
      </c>
      <c r="AD332" s="203">
        <f t="shared" si="24"/>
        <v>0.49961977186311785</v>
      </c>
      <c r="AE332" s="203">
        <f t="shared" si="25"/>
        <v>0.5003802281368821</v>
      </c>
    </row>
    <row r="333" spans="26:31" x14ac:dyDescent="0.2">
      <c r="Z333" s="232">
        <f t="shared" si="27"/>
        <v>0.61799999999999999</v>
      </c>
      <c r="AA333" s="232">
        <v>659</v>
      </c>
      <c r="AB333" s="232">
        <v>660</v>
      </c>
      <c r="AC333" s="226">
        <f t="shared" si="26"/>
        <v>1319</v>
      </c>
      <c r="AD333" s="203">
        <f t="shared" si="24"/>
        <v>0.49962092494313876</v>
      </c>
      <c r="AE333" s="203">
        <f t="shared" si="25"/>
        <v>0.5003790750568613</v>
      </c>
    </row>
    <row r="334" spans="26:31" x14ac:dyDescent="0.2">
      <c r="Z334" s="232">
        <f t="shared" si="27"/>
        <v>0.61799999999999999</v>
      </c>
      <c r="AA334" s="232">
        <v>661</v>
      </c>
      <c r="AB334" s="232">
        <v>662</v>
      </c>
      <c r="AC334" s="226">
        <f t="shared" si="26"/>
        <v>1323</v>
      </c>
      <c r="AD334" s="203">
        <f t="shared" si="24"/>
        <v>0.49962207105064249</v>
      </c>
      <c r="AE334" s="203">
        <f t="shared" si="25"/>
        <v>0.50037792894935751</v>
      </c>
    </row>
    <row r="335" spans="26:31" x14ac:dyDescent="0.2">
      <c r="Z335" s="232">
        <f t="shared" si="27"/>
        <v>0.61799999999999999</v>
      </c>
      <c r="AA335" s="232">
        <v>663</v>
      </c>
      <c r="AB335" s="232">
        <v>664</v>
      </c>
      <c r="AC335" s="226">
        <f t="shared" si="26"/>
        <v>1327</v>
      </c>
      <c r="AD335" s="203">
        <f t="shared" si="24"/>
        <v>0.49962321024868123</v>
      </c>
      <c r="AE335" s="203">
        <f t="shared" si="25"/>
        <v>0.50037678975131872</v>
      </c>
    </row>
    <row r="336" spans="26:31" x14ac:dyDescent="0.2">
      <c r="Z336" s="232">
        <f t="shared" si="27"/>
        <v>0.61799999999999999</v>
      </c>
      <c r="AA336" s="232">
        <v>665</v>
      </c>
      <c r="AB336" s="232">
        <v>666</v>
      </c>
      <c r="AC336" s="226">
        <f t="shared" si="26"/>
        <v>1331</v>
      </c>
      <c r="AD336" s="203">
        <f t="shared" si="24"/>
        <v>0.49962434259954919</v>
      </c>
      <c r="AE336" s="203">
        <f t="shared" si="25"/>
        <v>0.50037565740045076</v>
      </c>
    </row>
    <row r="337" spans="26:31" x14ac:dyDescent="0.2">
      <c r="Z337" s="232">
        <f t="shared" si="27"/>
        <v>0.61799999999999999</v>
      </c>
      <c r="AA337" s="232">
        <v>667</v>
      </c>
      <c r="AB337" s="232">
        <v>668</v>
      </c>
      <c r="AC337" s="226">
        <f t="shared" si="26"/>
        <v>1335</v>
      </c>
      <c r="AD337" s="203">
        <f t="shared" si="24"/>
        <v>0.49962546816479403</v>
      </c>
      <c r="AE337" s="203">
        <f t="shared" si="25"/>
        <v>0.50037453183520597</v>
      </c>
    </row>
    <row r="338" spans="26:31" x14ac:dyDescent="0.2">
      <c r="Z338" s="232">
        <f t="shared" si="27"/>
        <v>0.61799999999999999</v>
      </c>
      <c r="AA338" s="232">
        <v>669</v>
      </c>
      <c r="AB338" s="232">
        <v>670</v>
      </c>
      <c r="AC338" s="226">
        <f t="shared" si="26"/>
        <v>1339</v>
      </c>
      <c r="AD338" s="203">
        <f t="shared" si="24"/>
        <v>0.49962658700522777</v>
      </c>
      <c r="AE338" s="203">
        <f t="shared" si="25"/>
        <v>0.50037341299477223</v>
      </c>
    </row>
    <row r="339" spans="26:31" x14ac:dyDescent="0.2">
      <c r="Z339" s="232">
        <f t="shared" si="27"/>
        <v>0.61799999999999999</v>
      </c>
      <c r="AA339" s="232">
        <v>671</v>
      </c>
      <c r="AB339" s="232">
        <v>672</v>
      </c>
      <c r="AC339" s="226">
        <f t="shared" si="26"/>
        <v>1343</v>
      </c>
      <c r="AD339" s="203">
        <f t="shared" si="24"/>
        <v>0.49962769918093819</v>
      </c>
      <c r="AE339" s="203">
        <f t="shared" si="25"/>
        <v>0.50037230081906181</v>
      </c>
    </row>
    <row r="340" spans="26:31" x14ac:dyDescent="0.2">
      <c r="Z340" s="232">
        <f t="shared" si="27"/>
        <v>0.61799999999999999</v>
      </c>
      <c r="AA340" s="232">
        <v>673</v>
      </c>
      <c r="AB340" s="232">
        <v>674</v>
      </c>
      <c r="AC340" s="226">
        <f t="shared" si="26"/>
        <v>1347</v>
      </c>
      <c r="AD340" s="203">
        <f t="shared" si="24"/>
        <v>0.49962880475129917</v>
      </c>
      <c r="AE340" s="203">
        <f t="shared" si="25"/>
        <v>0.50037119524870077</v>
      </c>
    </row>
    <row r="341" spans="26:31" x14ac:dyDescent="0.2">
      <c r="Z341" s="232">
        <f t="shared" si="27"/>
        <v>0.61799999999999999</v>
      </c>
      <c r="AA341" s="232">
        <v>675</v>
      </c>
      <c r="AB341" s="232">
        <v>676</v>
      </c>
      <c r="AC341" s="226">
        <f t="shared" si="26"/>
        <v>1351</v>
      </c>
      <c r="AD341" s="203">
        <f t="shared" si="24"/>
        <v>0.49962990377498151</v>
      </c>
      <c r="AE341" s="203">
        <f t="shared" si="25"/>
        <v>0.50037009622501849</v>
      </c>
    </row>
    <row r="342" spans="26:31" x14ac:dyDescent="0.2">
      <c r="Z342" s="232">
        <f t="shared" si="27"/>
        <v>0.61799999999999999</v>
      </c>
      <c r="AA342" s="232">
        <v>677</v>
      </c>
      <c r="AB342" s="232">
        <v>678</v>
      </c>
      <c r="AC342" s="226">
        <f t="shared" si="26"/>
        <v>1355</v>
      </c>
      <c r="AD342" s="203">
        <f t="shared" si="24"/>
        <v>0.4996309963099631</v>
      </c>
      <c r="AE342" s="203">
        <f t="shared" si="25"/>
        <v>0.5003690036900369</v>
      </c>
    </row>
    <row r="343" spans="26:31" x14ac:dyDescent="0.2">
      <c r="Z343" s="232">
        <f t="shared" si="27"/>
        <v>0.61799999999999999</v>
      </c>
      <c r="AA343" s="232">
        <v>679</v>
      </c>
      <c r="AB343" s="232">
        <v>680</v>
      </c>
      <c r="AC343" s="226">
        <f t="shared" si="26"/>
        <v>1359</v>
      </c>
      <c r="AD343" s="203">
        <f t="shared" si="24"/>
        <v>0.49963208241353935</v>
      </c>
      <c r="AE343" s="203">
        <f t="shared" si="25"/>
        <v>0.5003679175864606</v>
      </c>
    </row>
    <row r="344" spans="26:31" x14ac:dyDescent="0.2">
      <c r="Z344" s="232">
        <f t="shared" si="27"/>
        <v>0.61799999999999999</v>
      </c>
      <c r="AA344" s="232">
        <v>681</v>
      </c>
      <c r="AB344" s="232">
        <v>682</v>
      </c>
      <c r="AC344" s="226">
        <f t="shared" si="26"/>
        <v>1363</v>
      </c>
      <c r="AD344" s="203">
        <f t="shared" si="24"/>
        <v>0.49963316214233311</v>
      </c>
      <c r="AE344" s="203">
        <f t="shared" si="25"/>
        <v>0.50036683785766689</v>
      </c>
    </row>
    <row r="345" spans="26:31" x14ac:dyDescent="0.2">
      <c r="Z345" s="232">
        <f t="shared" si="27"/>
        <v>0.61799999999999999</v>
      </c>
      <c r="AA345" s="232">
        <v>683</v>
      </c>
      <c r="AB345" s="232">
        <v>684</v>
      </c>
      <c r="AC345" s="226">
        <f t="shared" si="26"/>
        <v>1367</v>
      </c>
      <c r="AD345" s="203">
        <f t="shared" si="24"/>
        <v>0.4996342355523043</v>
      </c>
      <c r="AE345" s="203">
        <f t="shared" si="25"/>
        <v>0.50036576444769565</v>
      </c>
    </row>
    <row r="346" spans="26:31" x14ac:dyDescent="0.2">
      <c r="Z346" s="232">
        <f t="shared" si="27"/>
        <v>0.61799999999999999</v>
      </c>
      <c r="AA346" s="232">
        <v>685</v>
      </c>
      <c r="AB346" s="232">
        <v>686</v>
      </c>
      <c r="AC346" s="226">
        <f t="shared" si="26"/>
        <v>1371</v>
      </c>
      <c r="AD346" s="203">
        <f t="shared" si="24"/>
        <v>0.49963530269876005</v>
      </c>
      <c r="AE346" s="203">
        <f t="shared" si="25"/>
        <v>0.50036469730124</v>
      </c>
    </row>
    <row r="347" spans="26:31" x14ac:dyDescent="0.2">
      <c r="Z347" s="232">
        <f t="shared" si="27"/>
        <v>0.61799999999999999</v>
      </c>
      <c r="AA347" s="232">
        <v>687</v>
      </c>
      <c r="AB347" s="232">
        <v>688</v>
      </c>
      <c r="AC347" s="226">
        <f t="shared" si="26"/>
        <v>1375</v>
      </c>
      <c r="AD347" s="203">
        <f t="shared" si="24"/>
        <v>0.49963636363636366</v>
      </c>
      <c r="AE347" s="203">
        <f t="shared" si="25"/>
        <v>0.50036363636363634</v>
      </c>
    </row>
    <row r="348" spans="26:31" x14ac:dyDescent="0.2">
      <c r="Z348" s="232">
        <f t="shared" si="27"/>
        <v>0.61799999999999999</v>
      </c>
      <c r="AA348" s="232">
        <v>689</v>
      </c>
      <c r="AB348" s="232">
        <v>690</v>
      </c>
      <c r="AC348" s="226">
        <f t="shared" si="26"/>
        <v>1379</v>
      </c>
      <c r="AD348" s="203">
        <f t="shared" si="24"/>
        <v>0.49963741841914433</v>
      </c>
      <c r="AE348" s="203">
        <f t="shared" si="25"/>
        <v>0.50036258158085567</v>
      </c>
    </row>
    <row r="349" spans="26:31" x14ac:dyDescent="0.2">
      <c r="Z349" s="232">
        <f t="shared" si="27"/>
        <v>0.61799999999999999</v>
      </c>
      <c r="AA349" s="232">
        <v>691</v>
      </c>
      <c r="AB349" s="232">
        <v>692</v>
      </c>
      <c r="AC349" s="226">
        <f t="shared" si="26"/>
        <v>1383</v>
      </c>
      <c r="AD349" s="203">
        <f t="shared" si="24"/>
        <v>0.49963846710050613</v>
      </c>
      <c r="AE349" s="203">
        <f t="shared" si="25"/>
        <v>0.50036153289949381</v>
      </c>
    </row>
    <row r="350" spans="26:31" x14ac:dyDescent="0.2">
      <c r="Z350" s="232">
        <f t="shared" si="27"/>
        <v>0.61799999999999999</v>
      </c>
      <c r="AA350" s="232">
        <v>693</v>
      </c>
      <c r="AB350" s="232">
        <v>694</v>
      </c>
      <c r="AC350" s="226">
        <f t="shared" si="26"/>
        <v>1387</v>
      </c>
      <c r="AD350" s="203">
        <f t="shared" si="24"/>
        <v>0.49963950973323717</v>
      </c>
      <c r="AE350" s="203">
        <f t="shared" si="25"/>
        <v>0.50036049026676277</v>
      </c>
    </row>
    <row r="351" spans="26:31" x14ac:dyDescent="0.2">
      <c r="Z351" s="232">
        <f t="shared" si="27"/>
        <v>0.61799999999999999</v>
      </c>
      <c r="AA351" s="232">
        <v>695</v>
      </c>
      <c r="AB351" s="232">
        <v>696</v>
      </c>
      <c r="AC351" s="226">
        <f t="shared" si="26"/>
        <v>1391</v>
      </c>
      <c r="AD351" s="203">
        <f t="shared" si="24"/>
        <v>0.49964054636951832</v>
      </c>
      <c r="AE351" s="203">
        <f t="shared" si="25"/>
        <v>0.50035945363048162</v>
      </c>
    </row>
    <row r="352" spans="26:31" x14ac:dyDescent="0.2">
      <c r="Z352" s="232">
        <f t="shared" si="27"/>
        <v>0.61799999999999999</v>
      </c>
      <c r="AA352" s="232">
        <v>697</v>
      </c>
      <c r="AB352" s="232">
        <v>698</v>
      </c>
      <c r="AC352" s="226">
        <f t="shared" si="26"/>
        <v>1395</v>
      </c>
      <c r="AD352" s="203">
        <f t="shared" si="24"/>
        <v>0.49964157706093187</v>
      </c>
      <c r="AE352" s="203">
        <f t="shared" si="25"/>
        <v>0.50035842293906807</v>
      </c>
    </row>
    <row r="353" spans="26:31" x14ac:dyDescent="0.2">
      <c r="Z353" s="232">
        <f t="shared" si="27"/>
        <v>0.61799999999999999</v>
      </c>
      <c r="AA353" s="232">
        <v>699</v>
      </c>
      <c r="AB353" s="232">
        <v>700</v>
      </c>
      <c r="AC353" s="226">
        <f t="shared" si="26"/>
        <v>1399</v>
      </c>
      <c r="AD353" s="203">
        <f t="shared" si="24"/>
        <v>0.49964260185847031</v>
      </c>
      <c r="AE353" s="203">
        <f t="shared" si="25"/>
        <v>0.50035739814152969</v>
      </c>
    </row>
    <row r="354" spans="26:31" x14ac:dyDescent="0.2">
      <c r="Z354" s="232">
        <f t="shared" si="27"/>
        <v>0.61799999999999999</v>
      </c>
      <c r="AA354" s="232">
        <v>701</v>
      </c>
      <c r="AB354" s="232">
        <v>702</v>
      </c>
      <c r="AC354" s="226">
        <f t="shared" si="26"/>
        <v>1403</v>
      </c>
      <c r="AD354" s="203">
        <f t="shared" si="24"/>
        <v>0.49964362081254454</v>
      </c>
      <c r="AE354" s="203">
        <f t="shared" si="25"/>
        <v>0.50035637918745546</v>
      </c>
    </row>
    <row r="355" spans="26:31" x14ac:dyDescent="0.2">
      <c r="Z355" s="232">
        <f t="shared" si="27"/>
        <v>0.61799999999999999</v>
      </c>
      <c r="AA355" s="232">
        <v>703</v>
      </c>
      <c r="AB355" s="232">
        <v>704</v>
      </c>
      <c r="AC355" s="226">
        <f t="shared" si="26"/>
        <v>1407</v>
      </c>
      <c r="AD355" s="203">
        <f t="shared" si="24"/>
        <v>0.49964463397299219</v>
      </c>
      <c r="AE355" s="203">
        <f t="shared" si="25"/>
        <v>0.50035536602700781</v>
      </c>
    </row>
    <row r="356" spans="26:31" x14ac:dyDescent="0.2">
      <c r="Z356" s="232">
        <f t="shared" si="27"/>
        <v>0.61799999999999999</v>
      </c>
      <c r="AA356" s="232">
        <v>705</v>
      </c>
      <c r="AB356" s="232">
        <v>706</v>
      </c>
      <c r="AC356" s="226">
        <f t="shared" si="26"/>
        <v>1411</v>
      </c>
      <c r="AD356" s="203">
        <f t="shared" si="24"/>
        <v>0.49964564138908574</v>
      </c>
      <c r="AE356" s="203">
        <f t="shared" si="25"/>
        <v>0.50035435861091426</v>
      </c>
    </row>
    <row r="357" spans="26:31" x14ac:dyDescent="0.2">
      <c r="Z357" s="232">
        <f t="shared" si="27"/>
        <v>0.61799999999999999</v>
      </c>
      <c r="AA357" s="232">
        <v>707</v>
      </c>
      <c r="AB357" s="232">
        <v>708</v>
      </c>
      <c r="AC357" s="226">
        <f t="shared" si="26"/>
        <v>1415</v>
      </c>
      <c r="AD357" s="203">
        <f t="shared" si="24"/>
        <v>0.49964664310954066</v>
      </c>
      <c r="AE357" s="203">
        <f t="shared" si="25"/>
        <v>0.50035335689045934</v>
      </c>
    </row>
    <row r="358" spans="26:31" x14ac:dyDescent="0.2">
      <c r="Z358" s="232">
        <f t="shared" si="27"/>
        <v>0.61799999999999999</v>
      </c>
      <c r="AA358" s="232">
        <v>709</v>
      </c>
      <c r="AB358" s="232">
        <v>710</v>
      </c>
      <c r="AC358" s="226">
        <f t="shared" si="26"/>
        <v>1419</v>
      </c>
      <c r="AD358" s="203">
        <f t="shared" ref="AD358:AD421" si="28">AA358/$AC358</f>
        <v>0.49964763918252292</v>
      </c>
      <c r="AE358" s="203">
        <f t="shared" ref="AE358:AE421" si="29">AB358/$AC358</f>
        <v>0.50035236081747714</v>
      </c>
    </row>
    <row r="359" spans="26:31" x14ac:dyDescent="0.2">
      <c r="Z359" s="232">
        <f t="shared" si="27"/>
        <v>0.61799999999999999</v>
      </c>
      <c r="AA359" s="232">
        <v>711</v>
      </c>
      <c r="AB359" s="232">
        <v>712</v>
      </c>
      <c r="AC359" s="226">
        <f t="shared" si="26"/>
        <v>1423</v>
      </c>
      <c r="AD359" s="203">
        <f t="shared" si="28"/>
        <v>0.49964862965565704</v>
      </c>
      <c r="AE359" s="203">
        <f t="shared" si="29"/>
        <v>0.50035137034434296</v>
      </c>
    </row>
    <row r="360" spans="26:31" x14ac:dyDescent="0.2">
      <c r="Z360" s="232">
        <f t="shared" si="27"/>
        <v>0.61799999999999999</v>
      </c>
      <c r="AA360" s="232">
        <v>713</v>
      </c>
      <c r="AB360" s="232">
        <v>714</v>
      </c>
      <c r="AC360" s="226">
        <f t="shared" si="26"/>
        <v>1427</v>
      </c>
      <c r="AD360" s="203">
        <f t="shared" si="28"/>
        <v>0.49964961457603363</v>
      </c>
      <c r="AE360" s="203">
        <f t="shared" si="29"/>
        <v>0.50035038542396637</v>
      </c>
    </row>
    <row r="361" spans="26:31" x14ac:dyDescent="0.2">
      <c r="Z361" s="232">
        <f t="shared" si="27"/>
        <v>0.61799999999999999</v>
      </c>
      <c r="AA361" s="232">
        <v>715</v>
      </c>
      <c r="AB361" s="232">
        <v>716</v>
      </c>
      <c r="AC361" s="226">
        <f t="shared" si="26"/>
        <v>1431</v>
      </c>
      <c r="AD361" s="203">
        <f t="shared" si="28"/>
        <v>0.49965059399021661</v>
      </c>
      <c r="AE361" s="203">
        <f t="shared" si="29"/>
        <v>0.50034940600978339</v>
      </c>
    </row>
    <row r="362" spans="26:31" x14ac:dyDescent="0.2">
      <c r="Z362" s="232">
        <f t="shared" si="27"/>
        <v>0.61799999999999999</v>
      </c>
      <c r="AA362" s="232">
        <v>717</v>
      </c>
      <c r="AB362" s="232">
        <v>718</v>
      </c>
      <c r="AC362" s="226">
        <f t="shared" si="26"/>
        <v>1435</v>
      </c>
      <c r="AD362" s="203">
        <f t="shared" si="28"/>
        <v>0.49965156794425086</v>
      </c>
      <c r="AE362" s="203">
        <f t="shared" si="29"/>
        <v>0.50034843205574908</v>
      </c>
    </row>
    <row r="363" spans="26:31" x14ac:dyDescent="0.2">
      <c r="Z363" s="232">
        <f t="shared" si="27"/>
        <v>0.61799999999999999</v>
      </c>
      <c r="AA363" s="232">
        <v>719</v>
      </c>
      <c r="AB363" s="232">
        <v>720</v>
      </c>
      <c r="AC363" s="226">
        <f t="shared" si="26"/>
        <v>1439</v>
      </c>
      <c r="AD363" s="203">
        <f t="shared" si="28"/>
        <v>0.4996525364836692</v>
      </c>
      <c r="AE363" s="203">
        <f t="shared" si="29"/>
        <v>0.50034746351633075</v>
      </c>
    </row>
    <row r="364" spans="26:31" x14ac:dyDescent="0.2">
      <c r="Z364" s="232">
        <f t="shared" si="27"/>
        <v>0.61799999999999999</v>
      </c>
      <c r="AA364" s="232">
        <v>721</v>
      </c>
      <c r="AB364" s="232">
        <v>722</v>
      </c>
      <c r="AC364" s="226">
        <f t="shared" si="26"/>
        <v>1443</v>
      </c>
      <c r="AD364" s="203">
        <f t="shared" si="28"/>
        <v>0.49965349965349964</v>
      </c>
      <c r="AE364" s="203">
        <f t="shared" si="29"/>
        <v>0.5003465003465003</v>
      </c>
    </row>
    <row r="365" spans="26:31" x14ac:dyDescent="0.2">
      <c r="Z365" s="232">
        <f t="shared" si="27"/>
        <v>0.61799999999999999</v>
      </c>
      <c r="AA365" s="232">
        <v>723</v>
      </c>
      <c r="AB365" s="232">
        <v>724</v>
      </c>
      <c r="AC365" s="226">
        <f t="shared" si="26"/>
        <v>1447</v>
      </c>
      <c r="AD365" s="203">
        <f t="shared" si="28"/>
        <v>0.49965445749827231</v>
      </c>
      <c r="AE365" s="203">
        <f t="shared" si="29"/>
        <v>0.50034554250172769</v>
      </c>
    </row>
    <row r="366" spans="26:31" x14ac:dyDescent="0.2">
      <c r="Z366" s="232">
        <f t="shared" si="27"/>
        <v>0.61799999999999999</v>
      </c>
      <c r="AA366" s="232">
        <v>725</v>
      </c>
      <c r="AB366" s="232">
        <v>726</v>
      </c>
      <c r="AC366" s="226">
        <f t="shared" si="26"/>
        <v>1451</v>
      </c>
      <c r="AD366" s="203">
        <f t="shared" si="28"/>
        <v>0.49965541006202618</v>
      </c>
      <c r="AE366" s="203">
        <f t="shared" si="29"/>
        <v>0.50034458993797382</v>
      </c>
    </row>
    <row r="367" spans="26:31" x14ac:dyDescent="0.2">
      <c r="Z367" s="232">
        <f t="shared" si="27"/>
        <v>0.61799999999999999</v>
      </c>
      <c r="AA367" s="232">
        <v>727</v>
      </c>
      <c r="AB367" s="232">
        <v>728</v>
      </c>
      <c r="AC367" s="226">
        <f t="shared" si="26"/>
        <v>1455</v>
      </c>
      <c r="AD367" s="203">
        <f t="shared" si="28"/>
        <v>0.49965635738831615</v>
      </c>
      <c r="AE367" s="203">
        <f t="shared" si="29"/>
        <v>0.50034364261168385</v>
      </c>
    </row>
    <row r="368" spans="26:31" x14ac:dyDescent="0.2">
      <c r="Z368" s="232">
        <f t="shared" si="27"/>
        <v>0.61799999999999999</v>
      </c>
      <c r="AA368" s="232">
        <v>729</v>
      </c>
      <c r="AB368" s="232">
        <v>730</v>
      </c>
      <c r="AC368" s="226">
        <f t="shared" si="26"/>
        <v>1459</v>
      </c>
      <c r="AD368" s="203">
        <f t="shared" si="28"/>
        <v>0.49965729952021931</v>
      </c>
      <c r="AE368" s="203">
        <f t="shared" si="29"/>
        <v>0.50034270047978069</v>
      </c>
    </row>
    <row r="369" spans="26:31" x14ac:dyDescent="0.2">
      <c r="Z369" s="232">
        <f t="shared" si="27"/>
        <v>0.61799999999999999</v>
      </c>
      <c r="AA369" s="232">
        <v>731</v>
      </c>
      <c r="AB369" s="232">
        <v>732</v>
      </c>
      <c r="AC369" s="226">
        <f t="shared" si="26"/>
        <v>1463</v>
      </c>
      <c r="AD369" s="203">
        <f t="shared" si="28"/>
        <v>0.49965823650034175</v>
      </c>
      <c r="AE369" s="203">
        <f t="shared" si="29"/>
        <v>0.5003417634996582</v>
      </c>
    </row>
    <row r="370" spans="26:31" x14ac:dyDescent="0.2">
      <c r="Z370" s="232">
        <f t="shared" si="27"/>
        <v>0.61799999999999999</v>
      </c>
      <c r="AA370" s="232">
        <v>733</v>
      </c>
      <c r="AB370" s="232">
        <v>734</v>
      </c>
      <c r="AC370" s="226">
        <f t="shared" si="26"/>
        <v>1467</v>
      </c>
      <c r="AD370" s="203">
        <f t="shared" si="28"/>
        <v>0.4996591683708248</v>
      </c>
      <c r="AE370" s="203">
        <f t="shared" si="29"/>
        <v>0.5003408316291752</v>
      </c>
    </row>
    <row r="371" spans="26:31" x14ac:dyDescent="0.2">
      <c r="Z371" s="232">
        <f t="shared" si="27"/>
        <v>0.61799999999999999</v>
      </c>
      <c r="AA371" s="232">
        <v>735</v>
      </c>
      <c r="AB371" s="232">
        <v>736</v>
      </c>
      <c r="AC371" s="226">
        <f t="shared" ref="AC371:AC434" si="30">AA371+AB371</f>
        <v>1471</v>
      </c>
      <c r="AD371" s="203">
        <f t="shared" si="28"/>
        <v>0.49966009517335147</v>
      </c>
      <c r="AE371" s="203">
        <f t="shared" si="29"/>
        <v>0.50033990482664858</v>
      </c>
    </row>
    <row r="372" spans="26:31" x14ac:dyDescent="0.2">
      <c r="Z372" s="232">
        <f t="shared" si="27"/>
        <v>0.61799999999999999</v>
      </c>
      <c r="AA372" s="232">
        <v>737</v>
      </c>
      <c r="AB372" s="232">
        <v>738</v>
      </c>
      <c r="AC372" s="226">
        <f t="shared" si="30"/>
        <v>1475</v>
      </c>
      <c r="AD372" s="203">
        <f t="shared" si="28"/>
        <v>0.49966101694915255</v>
      </c>
      <c r="AE372" s="203">
        <f t="shared" si="29"/>
        <v>0.50033898305084745</v>
      </c>
    </row>
    <row r="373" spans="26:31" x14ac:dyDescent="0.2">
      <c r="Z373" s="232">
        <f t="shared" si="27"/>
        <v>0.61799999999999999</v>
      </c>
      <c r="AA373" s="232">
        <v>739</v>
      </c>
      <c r="AB373" s="232">
        <v>740</v>
      </c>
      <c r="AC373" s="226">
        <f t="shared" si="30"/>
        <v>1479</v>
      </c>
      <c r="AD373" s="203">
        <f t="shared" si="28"/>
        <v>0.49966193373901285</v>
      </c>
      <c r="AE373" s="203">
        <f t="shared" si="29"/>
        <v>0.5003380662609872</v>
      </c>
    </row>
    <row r="374" spans="26:31" x14ac:dyDescent="0.2">
      <c r="Z374" s="232">
        <f t="shared" si="27"/>
        <v>0.61799999999999999</v>
      </c>
      <c r="AA374" s="232">
        <v>741</v>
      </c>
      <c r="AB374" s="232">
        <v>742</v>
      </c>
      <c r="AC374" s="226">
        <f t="shared" si="30"/>
        <v>1483</v>
      </c>
      <c r="AD374" s="203">
        <f t="shared" si="28"/>
        <v>0.49966284558327712</v>
      </c>
      <c r="AE374" s="203">
        <f t="shared" si="29"/>
        <v>0.50033715441672288</v>
      </c>
    </row>
    <row r="375" spans="26:31" x14ac:dyDescent="0.2">
      <c r="Z375" s="232">
        <f t="shared" si="27"/>
        <v>0.61799999999999999</v>
      </c>
      <c r="AA375" s="232">
        <v>743</v>
      </c>
      <c r="AB375" s="232">
        <v>744</v>
      </c>
      <c r="AC375" s="226">
        <f t="shared" si="30"/>
        <v>1487</v>
      </c>
      <c r="AD375" s="203">
        <f t="shared" si="28"/>
        <v>0.49966375252185607</v>
      </c>
      <c r="AE375" s="203">
        <f t="shared" si="29"/>
        <v>0.50033624747814387</v>
      </c>
    </row>
    <row r="376" spans="26:31" x14ac:dyDescent="0.2">
      <c r="Z376" s="232">
        <f t="shared" si="27"/>
        <v>0.61799999999999999</v>
      </c>
      <c r="AA376" s="232">
        <v>745</v>
      </c>
      <c r="AB376" s="232">
        <v>746</v>
      </c>
      <c r="AC376" s="226">
        <f t="shared" si="30"/>
        <v>1491</v>
      </c>
      <c r="AD376" s="203">
        <f t="shared" si="28"/>
        <v>0.49966465459423204</v>
      </c>
      <c r="AE376" s="203">
        <f t="shared" si="29"/>
        <v>0.50033534540576796</v>
      </c>
    </row>
    <row r="377" spans="26:31" x14ac:dyDescent="0.2">
      <c r="Z377" s="232">
        <f t="shared" si="27"/>
        <v>0.61799999999999999</v>
      </c>
      <c r="AA377" s="232">
        <v>747</v>
      </c>
      <c r="AB377" s="232">
        <v>748</v>
      </c>
      <c r="AC377" s="226">
        <f t="shared" si="30"/>
        <v>1495</v>
      </c>
      <c r="AD377" s="203">
        <f t="shared" si="28"/>
        <v>0.49966555183946487</v>
      </c>
      <c r="AE377" s="203">
        <f t="shared" si="29"/>
        <v>0.50033444816053507</v>
      </c>
    </row>
    <row r="378" spans="26:31" x14ac:dyDescent="0.2">
      <c r="Z378" s="232">
        <f t="shared" si="27"/>
        <v>0.61799999999999999</v>
      </c>
      <c r="AA378" s="232">
        <v>749</v>
      </c>
      <c r="AB378" s="232">
        <v>750</v>
      </c>
      <c r="AC378" s="226">
        <f t="shared" si="30"/>
        <v>1499</v>
      </c>
      <c r="AD378" s="203">
        <f t="shared" si="28"/>
        <v>0.49966644429619744</v>
      </c>
      <c r="AE378" s="203">
        <f t="shared" si="29"/>
        <v>0.50033355570380256</v>
      </c>
    </row>
    <row r="379" spans="26:31" x14ac:dyDescent="0.2">
      <c r="Z379" s="232">
        <f t="shared" si="27"/>
        <v>0.61799999999999999</v>
      </c>
      <c r="AA379" s="232">
        <v>751</v>
      </c>
      <c r="AB379" s="232">
        <v>752</v>
      </c>
      <c r="AC379" s="226">
        <f t="shared" si="30"/>
        <v>1503</v>
      </c>
      <c r="AD379" s="203">
        <f t="shared" si="28"/>
        <v>0.49966733200266134</v>
      </c>
      <c r="AE379" s="203">
        <f t="shared" si="29"/>
        <v>0.50033266799733866</v>
      </c>
    </row>
    <row r="380" spans="26:31" x14ac:dyDescent="0.2">
      <c r="Z380" s="232">
        <f t="shared" si="27"/>
        <v>0.61799999999999999</v>
      </c>
      <c r="AA380" s="232">
        <v>753</v>
      </c>
      <c r="AB380" s="232">
        <v>754</v>
      </c>
      <c r="AC380" s="226">
        <f t="shared" si="30"/>
        <v>1507</v>
      </c>
      <c r="AD380" s="203">
        <f t="shared" si="28"/>
        <v>0.49966821499668213</v>
      </c>
      <c r="AE380" s="203">
        <f t="shared" si="29"/>
        <v>0.50033178500331787</v>
      </c>
    </row>
    <row r="381" spans="26:31" x14ac:dyDescent="0.2">
      <c r="Z381" s="232">
        <f t="shared" si="27"/>
        <v>0.61799999999999999</v>
      </c>
      <c r="AA381" s="232">
        <v>755</v>
      </c>
      <c r="AB381" s="232">
        <v>756</v>
      </c>
      <c r="AC381" s="226">
        <f t="shared" si="30"/>
        <v>1511</v>
      </c>
      <c r="AD381" s="203">
        <f t="shared" si="28"/>
        <v>0.49966909331568499</v>
      </c>
      <c r="AE381" s="203">
        <f t="shared" si="29"/>
        <v>0.50033090668431501</v>
      </c>
    </row>
    <row r="382" spans="26:31" x14ac:dyDescent="0.2">
      <c r="Z382" s="232">
        <f t="shared" si="27"/>
        <v>0.61799999999999999</v>
      </c>
      <c r="AA382" s="232">
        <v>757</v>
      </c>
      <c r="AB382" s="232">
        <v>758</v>
      </c>
      <c r="AC382" s="226">
        <f t="shared" si="30"/>
        <v>1515</v>
      </c>
      <c r="AD382" s="203">
        <f t="shared" si="28"/>
        <v>0.49966996699669969</v>
      </c>
      <c r="AE382" s="203">
        <f t="shared" si="29"/>
        <v>0.50033003300330037</v>
      </c>
    </row>
    <row r="383" spans="26:31" x14ac:dyDescent="0.2">
      <c r="Z383" s="232">
        <f t="shared" si="27"/>
        <v>0.61799999999999999</v>
      </c>
      <c r="AA383" s="232">
        <v>759</v>
      </c>
      <c r="AB383" s="232">
        <v>760</v>
      </c>
      <c r="AC383" s="226">
        <f t="shared" si="30"/>
        <v>1519</v>
      </c>
      <c r="AD383" s="203">
        <f t="shared" si="28"/>
        <v>0.49967083607636603</v>
      </c>
      <c r="AE383" s="203">
        <f t="shared" si="29"/>
        <v>0.50032916392363402</v>
      </c>
    </row>
    <row r="384" spans="26:31" x14ac:dyDescent="0.2">
      <c r="Z384" s="232">
        <f t="shared" si="27"/>
        <v>0.61799999999999999</v>
      </c>
      <c r="AA384" s="232">
        <v>761</v>
      </c>
      <c r="AB384" s="232">
        <v>762</v>
      </c>
      <c r="AC384" s="226">
        <f t="shared" si="30"/>
        <v>1523</v>
      </c>
      <c r="AD384" s="203">
        <f t="shared" si="28"/>
        <v>0.49967170059093896</v>
      </c>
      <c r="AE384" s="203">
        <f t="shared" si="29"/>
        <v>0.50032829940906109</v>
      </c>
    </row>
    <row r="385" spans="26:31" x14ac:dyDescent="0.2">
      <c r="Z385" s="232">
        <f t="shared" si="27"/>
        <v>0.61799999999999999</v>
      </c>
      <c r="AA385" s="232">
        <v>763</v>
      </c>
      <c r="AB385" s="232">
        <v>764</v>
      </c>
      <c r="AC385" s="226">
        <f t="shared" si="30"/>
        <v>1527</v>
      </c>
      <c r="AD385" s="203">
        <f t="shared" si="28"/>
        <v>0.49967256057629339</v>
      </c>
      <c r="AE385" s="203">
        <f t="shared" si="29"/>
        <v>0.50032743942370661</v>
      </c>
    </row>
    <row r="386" spans="26:31" x14ac:dyDescent="0.2">
      <c r="Z386" s="232">
        <f t="shared" si="27"/>
        <v>0.61799999999999999</v>
      </c>
      <c r="AA386" s="232">
        <v>765</v>
      </c>
      <c r="AB386" s="232">
        <v>766</v>
      </c>
      <c r="AC386" s="226">
        <f t="shared" si="30"/>
        <v>1531</v>
      </c>
      <c r="AD386" s="203">
        <f t="shared" si="28"/>
        <v>0.49967341606792948</v>
      </c>
      <c r="AE386" s="203">
        <f t="shared" si="29"/>
        <v>0.50032658393207052</v>
      </c>
    </row>
    <row r="387" spans="26:31" x14ac:dyDescent="0.2">
      <c r="Z387" s="232">
        <f t="shared" si="27"/>
        <v>0.61799999999999999</v>
      </c>
      <c r="AA387" s="232">
        <v>767</v>
      </c>
      <c r="AB387" s="232">
        <v>768</v>
      </c>
      <c r="AC387" s="226">
        <f t="shared" si="30"/>
        <v>1535</v>
      </c>
      <c r="AD387" s="203">
        <f t="shared" si="28"/>
        <v>0.49967426710097718</v>
      </c>
      <c r="AE387" s="203">
        <f t="shared" si="29"/>
        <v>0.50032573289902282</v>
      </c>
    </row>
    <row r="388" spans="26:31" x14ac:dyDescent="0.2">
      <c r="Z388" s="232">
        <f t="shared" si="27"/>
        <v>0.61799999999999999</v>
      </c>
      <c r="AA388" s="232">
        <v>769</v>
      </c>
      <c r="AB388" s="232">
        <v>770</v>
      </c>
      <c r="AC388" s="226">
        <f t="shared" si="30"/>
        <v>1539</v>
      </c>
      <c r="AD388" s="203">
        <f t="shared" si="28"/>
        <v>0.4996751137102014</v>
      </c>
      <c r="AE388" s="203">
        <f t="shared" si="29"/>
        <v>0.50032488628979854</v>
      </c>
    </row>
    <row r="389" spans="26:31" x14ac:dyDescent="0.2">
      <c r="Z389" s="232">
        <f t="shared" si="27"/>
        <v>0.61799999999999999</v>
      </c>
      <c r="AA389" s="232">
        <v>771</v>
      </c>
      <c r="AB389" s="232">
        <v>772</v>
      </c>
      <c r="AC389" s="226">
        <f t="shared" si="30"/>
        <v>1543</v>
      </c>
      <c r="AD389" s="203">
        <f t="shared" si="28"/>
        <v>0.49967595593000647</v>
      </c>
      <c r="AE389" s="203">
        <f t="shared" si="29"/>
        <v>0.50032404406999353</v>
      </c>
    </row>
    <row r="390" spans="26:31" x14ac:dyDescent="0.2">
      <c r="Z390" s="232">
        <f t="shared" ref="Z390:Z453" si="31">Z389</f>
        <v>0.61799999999999999</v>
      </c>
      <c r="AA390" s="232">
        <v>773</v>
      </c>
      <c r="AB390" s="232">
        <v>774</v>
      </c>
      <c r="AC390" s="226">
        <f t="shared" si="30"/>
        <v>1547</v>
      </c>
      <c r="AD390" s="203">
        <f t="shared" si="28"/>
        <v>0.49967679379444085</v>
      </c>
      <c r="AE390" s="203">
        <f t="shared" si="29"/>
        <v>0.50032320620555915</v>
      </c>
    </row>
    <row r="391" spans="26:31" x14ac:dyDescent="0.2">
      <c r="Z391" s="232">
        <f t="shared" si="31"/>
        <v>0.61799999999999999</v>
      </c>
      <c r="AA391" s="232">
        <v>775</v>
      </c>
      <c r="AB391" s="232">
        <v>776</v>
      </c>
      <c r="AC391" s="226">
        <f t="shared" si="30"/>
        <v>1551</v>
      </c>
      <c r="AD391" s="203">
        <f t="shared" si="28"/>
        <v>0.49967762733720178</v>
      </c>
      <c r="AE391" s="203">
        <f t="shared" si="29"/>
        <v>0.50032237266279822</v>
      </c>
    </row>
    <row r="392" spans="26:31" x14ac:dyDescent="0.2">
      <c r="Z392" s="232">
        <f t="shared" si="31"/>
        <v>0.61799999999999999</v>
      </c>
      <c r="AA392" s="232">
        <v>777</v>
      </c>
      <c r="AB392" s="232">
        <v>778</v>
      </c>
      <c r="AC392" s="226">
        <f t="shared" si="30"/>
        <v>1555</v>
      </c>
      <c r="AD392" s="203">
        <f t="shared" si="28"/>
        <v>0.4996784565916399</v>
      </c>
      <c r="AE392" s="203">
        <f t="shared" si="29"/>
        <v>0.5003215434083601</v>
      </c>
    </row>
    <row r="393" spans="26:31" x14ac:dyDescent="0.2">
      <c r="Z393" s="232">
        <f t="shared" si="31"/>
        <v>0.61799999999999999</v>
      </c>
      <c r="AA393" s="232">
        <v>779</v>
      </c>
      <c r="AB393" s="232">
        <v>780</v>
      </c>
      <c r="AC393" s="226">
        <f t="shared" si="30"/>
        <v>1559</v>
      </c>
      <c r="AD393" s="203">
        <f t="shared" si="28"/>
        <v>0.4996792815907633</v>
      </c>
      <c r="AE393" s="203">
        <f t="shared" si="29"/>
        <v>0.50032071840923664</v>
      </c>
    </row>
    <row r="394" spans="26:31" x14ac:dyDescent="0.2">
      <c r="Z394" s="232">
        <f t="shared" si="31"/>
        <v>0.61799999999999999</v>
      </c>
      <c r="AA394" s="232">
        <v>781</v>
      </c>
      <c r="AB394" s="232">
        <v>782</v>
      </c>
      <c r="AC394" s="226">
        <f t="shared" si="30"/>
        <v>1563</v>
      </c>
      <c r="AD394" s="203">
        <f t="shared" si="28"/>
        <v>0.49968010236724247</v>
      </c>
      <c r="AE394" s="203">
        <f t="shared" si="29"/>
        <v>0.50031989763275753</v>
      </c>
    </row>
    <row r="395" spans="26:31" x14ac:dyDescent="0.2">
      <c r="Z395" s="232">
        <f t="shared" si="31"/>
        <v>0.61799999999999999</v>
      </c>
      <c r="AA395" s="232">
        <v>783</v>
      </c>
      <c r="AB395" s="232">
        <v>784</v>
      </c>
      <c r="AC395" s="226">
        <f t="shared" si="30"/>
        <v>1567</v>
      </c>
      <c r="AD395" s="203">
        <f t="shared" si="28"/>
        <v>0.49968091895341415</v>
      </c>
      <c r="AE395" s="203">
        <f t="shared" si="29"/>
        <v>0.50031908104658585</v>
      </c>
    </row>
    <row r="396" spans="26:31" x14ac:dyDescent="0.2">
      <c r="Z396" s="232">
        <f t="shared" si="31"/>
        <v>0.61799999999999999</v>
      </c>
      <c r="AA396" s="232">
        <v>785</v>
      </c>
      <c r="AB396" s="232">
        <v>786</v>
      </c>
      <c r="AC396" s="226">
        <f t="shared" si="30"/>
        <v>1571</v>
      </c>
      <c r="AD396" s="203">
        <f t="shared" si="28"/>
        <v>0.4996817313812858</v>
      </c>
      <c r="AE396" s="203">
        <f t="shared" si="29"/>
        <v>0.5003182686187142</v>
      </c>
    </row>
    <row r="397" spans="26:31" x14ac:dyDescent="0.2">
      <c r="Z397" s="232">
        <f t="shared" si="31"/>
        <v>0.61799999999999999</v>
      </c>
      <c r="AA397" s="232">
        <v>787</v>
      </c>
      <c r="AB397" s="232">
        <v>788</v>
      </c>
      <c r="AC397" s="226">
        <f t="shared" si="30"/>
        <v>1575</v>
      </c>
      <c r="AD397" s="203">
        <f t="shared" si="28"/>
        <v>0.49968253968253967</v>
      </c>
      <c r="AE397" s="203">
        <f t="shared" si="29"/>
        <v>0.50031746031746027</v>
      </c>
    </row>
    <row r="398" spans="26:31" x14ac:dyDescent="0.2">
      <c r="Z398" s="232">
        <f t="shared" si="31"/>
        <v>0.61799999999999999</v>
      </c>
      <c r="AA398" s="232">
        <v>789</v>
      </c>
      <c r="AB398" s="232">
        <v>790</v>
      </c>
      <c r="AC398" s="226">
        <f t="shared" si="30"/>
        <v>1579</v>
      </c>
      <c r="AD398" s="203">
        <f t="shared" si="28"/>
        <v>0.49968334388853702</v>
      </c>
      <c r="AE398" s="203">
        <f t="shared" si="29"/>
        <v>0.50031665611146292</v>
      </c>
    </row>
    <row r="399" spans="26:31" x14ac:dyDescent="0.2">
      <c r="Z399" s="232">
        <f t="shared" si="31"/>
        <v>0.61799999999999999</v>
      </c>
      <c r="AA399" s="232">
        <v>791</v>
      </c>
      <c r="AB399" s="232">
        <v>792</v>
      </c>
      <c r="AC399" s="226">
        <f t="shared" si="30"/>
        <v>1583</v>
      </c>
      <c r="AD399" s="203">
        <f t="shared" si="28"/>
        <v>0.49968414403032219</v>
      </c>
      <c r="AE399" s="203">
        <f t="shared" si="29"/>
        <v>0.50031585596967787</v>
      </c>
    </row>
    <row r="400" spans="26:31" x14ac:dyDescent="0.2">
      <c r="Z400" s="232">
        <f t="shared" si="31"/>
        <v>0.61799999999999999</v>
      </c>
      <c r="AA400" s="232">
        <v>793</v>
      </c>
      <c r="AB400" s="232">
        <v>794</v>
      </c>
      <c r="AC400" s="226">
        <f t="shared" si="30"/>
        <v>1587</v>
      </c>
      <c r="AD400" s="203">
        <f t="shared" si="28"/>
        <v>0.49968494013862635</v>
      </c>
      <c r="AE400" s="203">
        <f t="shared" si="29"/>
        <v>0.5003150598613737</v>
      </c>
    </row>
    <row r="401" spans="26:31" x14ac:dyDescent="0.2">
      <c r="Z401" s="232">
        <f t="shared" si="31"/>
        <v>0.61799999999999999</v>
      </c>
      <c r="AA401" s="232">
        <v>795</v>
      </c>
      <c r="AB401" s="232">
        <v>796</v>
      </c>
      <c r="AC401" s="226">
        <f t="shared" si="30"/>
        <v>1591</v>
      </c>
      <c r="AD401" s="203">
        <f t="shared" si="28"/>
        <v>0.49968573224387181</v>
      </c>
      <c r="AE401" s="203">
        <f t="shared" si="29"/>
        <v>0.50031426775612819</v>
      </c>
    </row>
    <row r="402" spans="26:31" x14ac:dyDescent="0.2">
      <c r="Z402" s="232">
        <f t="shared" si="31"/>
        <v>0.61799999999999999</v>
      </c>
      <c r="AA402" s="232">
        <v>797</v>
      </c>
      <c r="AB402" s="232">
        <v>798</v>
      </c>
      <c r="AC402" s="226">
        <f t="shared" si="30"/>
        <v>1595</v>
      </c>
      <c r="AD402" s="203">
        <f t="shared" si="28"/>
        <v>0.49968652037617556</v>
      </c>
      <c r="AE402" s="203">
        <f t="shared" si="29"/>
        <v>0.50031347962382444</v>
      </c>
    </row>
    <row r="403" spans="26:31" x14ac:dyDescent="0.2">
      <c r="Z403" s="232">
        <f t="shared" si="31"/>
        <v>0.61799999999999999</v>
      </c>
      <c r="AA403" s="232">
        <v>799</v>
      </c>
      <c r="AB403" s="232">
        <v>800</v>
      </c>
      <c r="AC403" s="226">
        <f t="shared" si="30"/>
        <v>1599</v>
      </c>
      <c r="AD403" s="203">
        <f t="shared" si="28"/>
        <v>0.49968730456535332</v>
      </c>
      <c r="AE403" s="203">
        <f t="shared" si="29"/>
        <v>0.50031269543464663</v>
      </c>
    </row>
    <row r="404" spans="26:31" x14ac:dyDescent="0.2">
      <c r="Z404" s="232">
        <f t="shared" si="31"/>
        <v>0.61799999999999999</v>
      </c>
      <c r="AA404" s="232">
        <v>801</v>
      </c>
      <c r="AB404" s="232">
        <v>802</v>
      </c>
      <c r="AC404" s="226">
        <f t="shared" si="30"/>
        <v>1603</v>
      </c>
      <c r="AD404" s="203">
        <f t="shared" si="28"/>
        <v>0.49968808484092325</v>
      </c>
      <c r="AE404" s="203">
        <f t="shared" si="29"/>
        <v>0.50031191515907669</v>
      </c>
    </row>
    <row r="405" spans="26:31" x14ac:dyDescent="0.2">
      <c r="Z405" s="232">
        <f t="shared" si="31"/>
        <v>0.61799999999999999</v>
      </c>
      <c r="AA405" s="232">
        <v>803</v>
      </c>
      <c r="AB405" s="232">
        <v>804</v>
      </c>
      <c r="AC405" s="226">
        <f t="shared" si="30"/>
        <v>1607</v>
      </c>
      <c r="AD405" s="203">
        <f t="shared" si="28"/>
        <v>0.49968886123210954</v>
      </c>
      <c r="AE405" s="203">
        <f t="shared" si="29"/>
        <v>0.50031113876789046</v>
      </c>
    </row>
    <row r="406" spans="26:31" x14ac:dyDescent="0.2">
      <c r="Z406" s="232">
        <f t="shared" si="31"/>
        <v>0.61799999999999999</v>
      </c>
      <c r="AA406" s="232">
        <v>805</v>
      </c>
      <c r="AB406" s="232">
        <v>806</v>
      </c>
      <c r="AC406" s="226">
        <f t="shared" si="30"/>
        <v>1611</v>
      </c>
      <c r="AD406" s="203">
        <f t="shared" si="28"/>
        <v>0.49968963376784603</v>
      </c>
      <c r="AE406" s="203">
        <f t="shared" si="29"/>
        <v>0.50031036623215397</v>
      </c>
    </row>
    <row r="407" spans="26:31" x14ac:dyDescent="0.2">
      <c r="Z407" s="232">
        <f t="shared" si="31"/>
        <v>0.61799999999999999</v>
      </c>
      <c r="AA407" s="232">
        <v>807</v>
      </c>
      <c r="AB407" s="232">
        <v>808</v>
      </c>
      <c r="AC407" s="226">
        <f t="shared" si="30"/>
        <v>1615</v>
      </c>
      <c r="AD407" s="203">
        <f t="shared" si="28"/>
        <v>0.4996904024767802</v>
      </c>
      <c r="AE407" s="203">
        <f t="shared" si="29"/>
        <v>0.5003095975232198</v>
      </c>
    </row>
    <row r="408" spans="26:31" x14ac:dyDescent="0.2">
      <c r="Z408" s="232">
        <f t="shared" si="31"/>
        <v>0.61799999999999999</v>
      </c>
      <c r="AA408" s="232">
        <v>809</v>
      </c>
      <c r="AB408" s="232">
        <v>810</v>
      </c>
      <c r="AC408" s="226">
        <f t="shared" si="30"/>
        <v>1619</v>
      </c>
      <c r="AD408" s="203">
        <f t="shared" si="28"/>
        <v>0.49969116738727609</v>
      </c>
      <c r="AE408" s="203">
        <f t="shared" si="29"/>
        <v>0.50030883261272385</v>
      </c>
    </row>
    <row r="409" spans="26:31" x14ac:dyDescent="0.2">
      <c r="Z409" s="232">
        <f t="shared" si="31"/>
        <v>0.61799999999999999</v>
      </c>
      <c r="AA409" s="232">
        <v>811</v>
      </c>
      <c r="AB409" s="232">
        <v>812</v>
      </c>
      <c r="AC409" s="226">
        <f t="shared" si="30"/>
        <v>1623</v>
      </c>
      <c r="AD409" s="203">
        <f t="shared" si="28"/>
        <v>0.49969192852741834</v>
      </c>
      <c r="AE409" s="203">
        <f t="shared" si="29"/>
        <v>0.50030807147258161</v>
      </c>
    </row>
    <row r="410" spans="26:31" x14ac:dyDescent="0.2">
      <c r="Z410" s="232">
        <f t="shared" si="31"/>
        <v>0.61799999999999999</v>
      </c>
      <c r="AA410" s="232">
        <v>813</v>
      </c>
      <c r="AB410" s="232">
        <v>814</v>
      </c>
      <c r="AC410" s="226">
        <f t="shared" si="30"/>
        <v>1627</v>
      </c>
      <c r="AD410" s="203">
        <f t="shared" si="28"/>
        <v>0.49969268592501537</v>
      </c>
      <c r="AE410" s="203">
        <f t="shared" si="29"/>
        <v>0.50030731407498463</v>
      </c>
    </row>
    <row r="411" spans="26:31" x14ac:dyDescent="0.2">
      <c r="Z411" s="232">
        <f t="shared" si="31"/>
        <v>0.61799999999999999</v>
      </c>
      <c r="AA411" s="232">
        <v>815</v>
      </c>
      <c r="AB411" s="232">
        <v>816</v>
      </c>
      <c r="AC411" s="226">
        <f t="shared" si="30"/>
        <v>1631</v>
      </c>
      <c r="AD411" s="203">
        <f t="shared" si="28"/>
        <v>0.49969343960760271</v>
      </c>
      <c r="AE411" s="203">
        <f t="shared" si="29"/>
        <v>0.50030656039239729</v>
      </c>
    </row>
    <row r="412" spans="26:31" x14ac:dyDescent="0.2">
      <c r="Z412" s="232">
        <f t="shared" si="31"/>
        <v>0.61799999999999999</v>
      </c>
      <c r="AA412" s="232">
        <v>817</v>
      </c>
      <c r="AB412" s="232">
        <v>818</v>
      </c>
      <c r="AC412" s="226">
        <f t="shared" si="30"/>
        <v>1635</v>
      </c>
      <c r="AD412" s="203">
        <f t="shared" si="28"/>
        <v>0.49969418960244649</v>
      </c>
      <c r="AE412" s="203">
        <f t="shared" si="29"/>
        <v>0.50030581039755351</v>
      </c>
    </row>
    <row r="413" spans="26:31" x14ac:dyDescent="0.2">
      <c r="Z413" s="232">
        <f t="shared" si="31"/>
        <v>0.61799999999999999</v>
      </c>
      <c r="AA413" s="232">
        <v>819</v>
      </c>
      <c r="AB413" s="232">
        <v>820</v>
      </c>
      <c r="AC413" s="226">
        <f t="shared" si="30"/>
        <v>1639</v>
      </c>
      <c r="AD413" s="203">
        <f t="shared" si="28"/>
        <v>0.49969493593654668</v>
      </c>
      <c r="AE413" s="203">
        <f t="shared" si="29"/>
        <v>0.50030506406345332</v>
      </c>
    </row>
    <row r="414" spans="26:31" x14ac:dyDescent="0.2">
      <c r="Z414" s="232">
        <f t="shared" si="31"/>
        <v>0.61799999999999999</v>
      </c>
      <c r="AA414" s="232">
        <v>821</v>
      </c>
      <c r="AB414" s="232">
        <v>822</v>
      </c>
      <c r="AC414" s="226">
        <f t="shared" si="30"/>
        <v>1643</v>
      </c>
      <c r="AD414" s="203">
        <f t="shared" si="28"/>
        <v>0.49969567863664027</v>
      </c>
      <c r="AE414" s="203">
        <f t="shared" si="29"/>
        <v>0.50030432136335967</v>
      </c>
    </row>
    <row r="415" spans="26:31" x14ac:dyDescent="0.2">
      <c r="Z415" s="232">
        <f t="shared" si="31"/>
        <v>0.61799999999999999</v>
      </c>
      <c r="AA415" s="232">
        <v>823</v>
      </c>
      <c r="AB415" s="232">
        <v>824</v>
      </c>
      <c r="AC415" s="226">
        <f t="shared" si="30"/>
        <v>1647</v>
      </c>
      <c r="AD415" s="203">
        <f t="shared" si="28"/>
        <v>0.49969641772920459</v>
      </c>
      <c r="AE415" s="203">
        <f t="shared" si="29"/>
        <v>0.50030358227079541</v>
      </c>
    </row>
    <row r="416" spans="26:31" x14ac:dyDescent="0.2">
      <c r="Z416" s="232">
        <f t="shared" si="31"/>
        <v>0.61799999999999999</v>
      </c>
      <c r="AA416" s="232">
        <v>825</v>
      </c>
      <c r="AB416" s="232">
        <v>826</v>
      </c>
      <c r="AC416" s="226">
        <f t="shared" si="30"/>
        <v>1651</v>
      </c>
      <c r="AD416" s="203">
        <f t="shared" si="28"/>
        <v>0.49969715324046032</v>
      </c>
      <c r="AE416" s="203">
        <f t="shared" si="29"/>
        <v>0.50030284675953962</v>
      </c>
    </row>
    <row r="417" spans="26:31" x14ac:dyDescent="0.2">
      <c r="Z417" s="232">
        <f t="shared" si="31"/>
        <v>0.61799999999999999</v>
      </c>
      <c r="AA417" s="232">
        <v>827</v>
      </c>
      <c r="AB417" s="232">
        <v>828</v>
      </c>
      <c r="AC417" s="226">
        <f t="shared" si="30"/>
        <v>1655</v>
      </c>
      <c r="AD417" s="203">
        <f t="shared" si="28"/>
        <v>0.49969788519637465</v>
      </c>
      <c r="AE417" s="203">
        <f t="shared" si="29"/>
        <v>0.50030211480362541</v>
      </c>
    </row>
    <row r="418" spans="26:31" x14ac:dyDescent="0.2">
      <c r="Z418" s="232">
        <f t="shared" si="31"/>
        <v>0.61799999999999999</v>
      </c>
      <c r="AA418" s="232">
        <v>829</v>
      </c>
      <c r="AB418" s="232">
        <v>830</v>
      </c>
      <c r="AC418" s="226">
        <f t="shared" si="30"/>
        <v>1659</v>
      </c>
      <c r="AD418" s="203">
        <f t="shared" si="28"/>
        <v>0.49969861362266427</v>
      </c>
      <c r="AE418" s="203">
        <f t="shared" si="29"/>
        <v>0.50030138637733579</v>
      </c>
    </row>
    <row r="419" spans="26:31" x14ac:dyDescent="0.2">
      <c r="Z419" s="232">
        <f t="shared" si="31"/>
        <v>0.61799999999999999</v>
      </c>
      <c r="AA419" s="232">
        <v>831</v>
      </c>
      <c r="AB419" s="232">
        <v>832</v>
      </c>
      <c r="AC419" s="226">
        <f t="shared" si="30"/>
        <v>1663</v>
      </c>
      <c r="AD419" s="203">
        <f t="shared" si="28"/>
        <v>0.49969933854479853</v>
      </c>
      <c r="AE419" s="203">
        <f t="shared" si="29"/>
        <v>0.50030066145520147</v>
      </c>
    </row>
    <row r="420" spans="26:31" x14ac:dyDescent="0.2">
      <c r="Z420" s="232">
        <f t="shared" si="31"/>
        <v>0.61799999999999999</v>
      </c>
      <c r="AA420" s="232">
        <v>833</v>
      </c>
      <c r="AB420" s="232">
        <v>834</v>
      </c>
      <c r="AC420" s="226">
        <f t="shared" si="30"/>
        <v>1667</v>
      </c>
      <c r="AD420" s="203">
        <f t="shared" si="28"/>
        <v>0.49970005998800238</v>
      </c>
      <c r="AE420" s="203">
        <f t="shared" si="29"/>
        <v>0.50029994001199762</v>
      </c>
    </row>
    <row r="421" spans="26:31" x14ac:dyDescent="0.2">
      <c r="Z421" s="232">
        <f t="shared" si="31"/>
        <v>0.61799999999999999</v>
      </c>
      <c r="AA421" s="232">
        <v>835</v>
      </c>
      <c r="AB421" s="232">
        <v>836</v>
      </c>
      <c r="AC421" s="226">
        <f t="shared" si="30"/>
        <v>1671</v>
      </c>
      <c r="AD421" s="203">
        <f t="shared" si="28"/>
        <v>0.49970077797725915</v>
      </c>
      <c r="AE421" s="203">
        <f t="shared" si="29"/>
        <v>0.50029922202274091</v>
      </c>
    </row>
    <row r="422" spans="26:31" x14ac:dyDescent="0.2">
      <c r="Z422" s="232">
        <f t="shared" si="31"/>
        <v>0.61799999999999999</v>
      </c>
      <c r="AA422" s="232">
        <v>837</v>
      </c>
      <c r="AB422" s="232">
        <v>838</v>
      </c>
      <c r="AC422" s="226">
        <f t="shared" si="30"/>
        <v>1675</v>
      </c>
      <c r="AD422" s="203">
        <f t="shared" ref="AD422:AD485" si="32">AA422/$AC422</f>
        <v>0.49970149253731344</v>
      </c>
      <c r="AE422" s="203">
        <f t="shared" ref="AE422:AE485" si="33">AB422/$AC422</f>
        <v>0.50029850746268656</v>
      </c>
    </row>
    <row r="423" spans="26:31" x14ac:dyDescent="0.2">
      <c r="Z423" s="232">
        <f t="shared" si="31"/>
        <v>0.61799999999999999</v>
      </c>
      <c r="AA423" s="232">
        <v>839</v>
      </c>
      <c r="AB423" s="232">
        <v>840</v>
      </c>
      <c r="AC423" s="226">
        <f t="shared" si="30"/>
        <v>1679</v>
      </c>
      <c r="AD423" s="203">
        <f t="shared" si="32"/>
        <v>0.49970220369267421</v>
      </c>
      <c r="AE423" s="203">
        <f t="shared" si="33"/>
        <v>0.50029779630732574</v>
      </c>
    </row>
    <row r="424" spans="26:31" x14ac:dyDescent="0.2">
      <c r="Z424" s="232">
        <f t="shared" si="31"/>
        <v>0.61799999999999999</v>
      </c>
      <c r="AA424" s="232">
        <v>841</v>
      </c>
      <c r="AB424" s="232">
        <v>842</v>
      </c>
      <c r="AC424" s="226">
        <f t="shared" si="30"/>
        <v>1683</v>
      </c>
      <c r="AD424" s="203">
        <f t="shared" si="32"/>
        <v>0.49970291146761736</v>
      </c>
      <c r="AE424" s="203">
        <f t="shared" si="33"/>
        <v>0.50029708853238264</v>
      </c>
    </row>
    <row r="425" spans="26:31" x14ac:dyDescent="0.2">
      <c r="Z425" s="232">
        <f t="shared" si="31"/>
        <v>0.61799999999999999</v>
      </c>
      <c r="AA425" s="232">
        <v>843</v>
      </c>
      <c r="AB425" s="232">
        <v>844</v>
      </c>
      <c r="AC425" s="226">
        <f t="shared" si="30"/>
        <v>1687</v>
      </c>
      <c r="AD425" s="203">
        <f t="shared" si="32"/>
        <v>0.4997036158861885</v>
      </c>
      <c r="AE425" s="203">
        <f t="shared" si="33"/>
        <v>0.5002963841138115</v>
      </c>
    </row>
    <row r="426" spans="26:31" x14ac:dyDescent="0.2">
      <c r="Z426" s="232">
        <f t="shared" si="31"/>
        <v>0.61799999999999999</v>
      </c>
      <c r="AA426" s="232">
        <v>845</v>
      </c>
      <c r="AB426" s="232">
        <v>846</v>
      </c>
      <c r="AC426" s="226">
        <f t="shared" si="30"/>
        <v>1691</v>
      </c>
      <c r="AD426" s="203">
        <f t="shared" si="32"/>
        <v>0.4997043169722058</v>
      </c>
      <c r="AE426" s="203">
        <f t="shared" si="33"/>
        <v>0.50029568302779426</v>
      </c>
    </row>
    <row r="427" spans="26:31" x14ac:dyDescent="0.2">
      <c r="Z427" s="232">
        <f t="shared" si="31"/>
        <v>0.61799999999999999</v>
      </c>
      <c r="AA427" s="232">
        <v>847</v>
      </c>
      <c r="AB427" s="232">
        <v>848</v>
      </c>
      <c r="AC427" s="226">
        <f t="shared" si="30"/>
        <v>1695</v>
      </c>
      <c r="AD427" s="203">
        <f t="shared" si="32"/>
        <v>0.49970501474926254</v>
      </c>
      <c r="AE427" s="203">
        <f t="shared" si="33"/>
        <v>0.50029498525073746</v>
      </c>
    </row>
    <row r="428" spans="26:31" x14ac:dyDescent="0.2">
      <c r="Z428" s="232">
        <f t="shared" si="31"/>
        <v>0.61799999999999999</v>
      </c>
      <c r="AA428" s="232">
        <v>849</v>
      </c>
      <c r="AB428" s="232">
        <v>850</v>
      </c>
      <c r="AC428" s="226">
        <f t="shared" si="30"/>
        <v>1699</v>
      </c>
      <c r="AD428" s="203">
        <f t="shared" si="32"/>
        <v>0.49970570924072982</v>
      </c>
      <c r="AE428" s="203">
        <f t="shared" si="33"/>
        <v>0.50029429075927012</v>
      </c>
    </row>
    <row r="429" spans="26:31" x14ac:dyDescent="0.2">
      <c r="Z429" s="232">
        <f t="shared" si="31"/>
        <v>0.61799999999999999</v>
      </c>
      <c r="AA429" s="232">
        <v>851</v>
      </c>
      <c r="AB429" s="232">
        <v>852</v>
      </c>
      <c r="AC429" s="226">
        <f t="shared" si="30"/>
        <v>1703</v>
      </c>
      <c r="AD429" s="203">
        <f t="shared" si="32"/>
        <v>0.49970640046975923</v>
      </c>
      <c r="AE429" s="203">
        <f t="shared" si="33"/>
        <v>0.50029359953024077</v>
      </c>
    </row>
    <row r="430" spans="26:31" x14ac:dyDescent="0.2">
      <c r="Z430" s="232">
        <f t="shared" si="31"/>
        <v>0.61799999999999999</v>
      </c>
      <c r="AA430" s="232">
        <v>853</v>
      </c>
      <c r="AB430" s="232">
        <v>854</v>
      </c>
      <c r="AC430" s="226">
        <f t="shared" si="30"/>
        <v>1707</v>
      </c>
      <c r="AD430" s="203">
        <f t="shared" si="32"/>
        <v>0.4997070884592853</v>
      </c>
      <c r="AE430" s="203">
        <f t="shared" si="33"/>
        <v>0.50029291154071476</v>
      </c>
    </row>
    <row r="431" spans="26:31" x14ac:dyDescent="0.2">
      <c r="Z431" s="232">
        <f t="shared" si="31"/>
        <v>0.61799999999999999</v>
      </c>
      <c r="AA431" s="232">
        <v>855</v>
      </c>
      <c r="AB431" s="232">
        <v>856</v>
      </c>
      <c r="AC431" s="226">
        <f t="shared" si="30"/>
        <v>1711</v>
      </c>
      <c r="AD431" s="203">
        <f t="shared" si="32"/>
        <v>0.49970777323202803</v>
      </c>
      <c r="AE431" s="203">
        <f t="shared" si="33"/>
        <v>0.50029222676797191</v>
      </c>
    </row>
    <row r="432" spans="26:31" x14ac:dyDescent="0.2">
      <c r="Z432" s="232">
        <f t="shared" si="31"/>
        <v>0.61799999999999999</v>
      </c>
      <c r="AA432" s="232">
        <v>857</v>
      </c>
      <c r="AB432" s="232">
        <v>858</v>
      </c>
      <c r="AC432" s="226">
        <f t="shared" si="30"/>
        <v>1715</v>
      </c>
      <c r="AD432" s="203">
        <f t="shared" si="32"/>
        <v>0.49970845481049564</v>
      </c>
      <c r="AE432" s="203">
        <f t="shared" si="33"/>
        <v>0.50029154518950436</v>
      </c>
    </row>
    <row r="433" spans="26:31" x14ac:dyDescent="0.2">
      <c r="Z433" s="232">
        <f t="shared" si="31"/>
        <v>0.61799999999999999</v>
      </c>
      <c r="AA433" s="232">
        <v>859</v>
      </c>
      <c r="AB433" s="232">
        <v>860</v>
      </c>
      <c r="AC433" s="226">
        <f t="shared" si="30"/>
        <v>1719</v>
      </c>
      <c r="AD433" s="203">
        <f t="shared" si="32"/>
        <v>0.49970913321698662</v>
      </c>
      <c r="AE433" s="203">
        <f t="shared" si="33"/>
        <v>0.50029086678301338</v>
      </c>
    </row>
    <row r="434" spans="26:31" x14ac:dyDescent="0.2">
      <c r="Z434" s="232">
        <f t="shared" si="31"/>
        <v>0.61799999999999999</v>
      </c>
      <c r="AA434" s="232">
        <v>861</v>
      </c>
      <c r="AB434" s="232">
        <v>862</v>
      </c>
      <c r="AC434" s="226">
        <f t="shared" si="30"/>
        <v>1723</v>
      </c>
      <c r="AD434" s="203">
        <f t="shared" si="32"/>
        <v>0.49970980847359259</v>
      </c>
      <c r="AE434" s="203">
        <f t="shared" si="33"/>
        <v>0.50029019152640741</v>
      </c>
    </row>
    <row r="435" spans="26:31" x14ac:dyDescent="0.2">
      <c r="Z435" s="232">
        <f t="shared" si="31"/>
        <v>0.61799999999999999</v>
      </c>
      <c r="AA435" s="232">
        <v>863</v>
      </c>
      <c r="AB435" s="232">
        <v>864</v>
      </c>
      <c r="AC435" s="226">
        <f t="shared" ref="AC435:AC498" si="34">AA435+AB435</f>
        <v>1727</v>
      </c>
      <c r="AD435" s="203">
        <f t="shared" si="32"/>
        <v>0.49971048060220036</v>
      </c>
      <c r="AE435" s="203">
        <f t="shared" si="33"/>
        <v>0.50028951939779964</v>
      </c>
    </row>
    <row r="436" spans="26:31" x14ac:dyDescent="0.2">
      <c r="Z436" s="232">
        <f t="shared" si="31"/>
        <v>0.61799999999999999</v>
      </c>
      <c r="AA436" s="232">
        <v>865</v>
      </c>
      <c r="AB436" s="232">
        <v>866</v>
      </c>
      <c r="AC436" s="226">
        <f t="shared" si="34"/>
        <v>1731</v>
      </c>
      <c r="AD436" s="203">
        <f t="shared" si="32"/>
        <v>0.49971114962449453</v>
      </c>
      <c r="AE436" s="203">
        <f t="shared" si="33"/>
        <v>0.50028885037550552</v>
      </c>
    </row>
    <row r="437" spans="26:31" x14ac:dyDescent="0.2">
      <c r="Z437" s="232">
        <f t="shared" si="31"/>
        <v>0.61799999999999999</v>
      </c>
      <c r="AA437" s="232">
        <v>867</v>
      </c>
      <c r="AB437" s="232">
        <v>868</v>
      </c>
      <c r="AC437" s="226">
        <f t="shared" si="34"/>
        <v>1735</v>
      </c>
      <c r="AD437" s="203">
        <f t="shared" si="32"/>
        <v>0.49971181556195965</v>
      </c>
      <c r="AE437" s="203">
        <f t="shared" si="33"/>
        <v>0.50028818443804035</v>
      </c>
    </row>
    <row r="438" spans="26:31" x14ac:dyDescent="0.2">
      <c r="Z438" s="232">
        <f t="shared" si="31"/>
        <v>0.61799999999999999</v>
      </c>
      <c r="AA438" s="232">
        <v>869</v>
      </c>
      <c r="AB438" s="232">
        <v>870</v>
      </c>
      <c r="AC438" s="226">
        <f t="shared" si="34"/>
        <v>1739</v>
      </c>
      <c r="AD438" s="203">
        <f t="shared" si="32"/>
        <v>0.49971247843588268</v>
      </c>
      <c r="AE438" s="203">
        <f t="shared" si="33"/>
        <v>0.50028752156411727</v>
      </c>
    </row>
    <row r="439" spans="26:31" x14ac:dyDescent="0.2">
      <c r="Z439" s="232">
        <f t="shared" si="31"/>
        <v>0.61799999999999999</v>
      </c>
      <c r="AA439" s="232">
        <v>871</v>
      </c>
      <c r="AB439" s="232">
        <v>872</v>
      </c>
      <c r="AC439" s="226">
        <f t="shared" si="34"/>
        <v>1743</v>
      </c>
      <c r="AD439" s="203">
        <f t="shared" si="32"/>
        <v>0.49971313826735514</v>
      </c>
      <c r="AE439" s="203">
        <f t="shared" si="33"/>
        <v>0.50028686173264492</v>
      </c>
    </row>
    <row r="440" spans="26:31" x14ac:dyDescent="0.2">
      <c r="Z440" s="232">
        <f t="shared" si="31"/>
        <v>0.61799999999999999</v>
      </c>
      <c r="AA440" s="232">
        <v>873</v>
      </c>
      <c r="AB440" s="232">
        <v>874</v>
      </c>
      <c r="AC440" s="226">
        <f t="shared" si="34"/>
        <v>1747</v>
      </c>
      <c r="AD440" s="203">
        <f t="shared" si="32"/>
        <v>0.49971379507727531</v>
      </c>
      <c r="AE440" s="203">
        <f t="shared" si="33"/>
        <v>0.50028620492272469</v>
      </c>
    </row>
    <row r="441" spans="26:31" x14ac:dyDescent="0.2">
      <c r="Z441" s="232">
        <f t="shared" si="31"/>
        <v>0.61799999999999999</v>
      </c>
      <c r="AA441" s="232">
        <v>875</v>
      </c>
      <c r="AB441" s="232">
        <v>876</v>
      </c>
      <c r="AC441" s="226">
        <f t="shared" si="34"/>
        <v>1751</v>
      </c>
      <c r="AD441" s="203">
        <f t="shared" si="32"/>
        <v>0.49971444888635064</v>
      </c>
      <c r="AE441" s="203">
        <f t="shared" si="33"/>
        <v>0.50028555111364936</v>
      </c>
    </row>
    <row r="442" spans="26:31" x14ac:dyDescent="0.2">
      <c r="Z442" s="232">
        <f t="shared" si="31"/>
        <v>0.61799999999999999</v>
      </c>
      <c r="AA442" s="232">
        <v>877</v>
      </c>
      <c r="AB442" s="232">
        <v>878</v>
      </c>
      <c r="AC442" s="226">
        <f t="shared" si="34"/>
        <v>1755</v>
      </c>
      <c r="AD442" s="203">
        <f t="shared" si="32"/>
        <v>0.4997150997150997</v>
      </c>
      <c r="AE442" s="203">
        <f t="shared" si="33"/>
        <v>0.50028490028490025</v>
      </c>
    </row>
    <row r="443" spans="26:31" x14ac:dyDescent="0.2">
      <c r="Z443" s="232">
        <f t="shared" si="31"/>
        <v>0.61799999999999999</v>
      </c>
      <c r="AA443" s="232">
        <v>879</v>
      </c>
      <c r="AB443" s="232">
        <v>880</v>
      </c>
      <c r="AC443" s="226">
        <f t="shared" si="34"/>
        <v>1759</v>
      </c>
      <c r="AD443" s="203">
        <f t="shared" si="32"/>
        <v>0.49971574758385445</v>
      </c>
      <c r="AE443" s="203">
        <f t="shared" si="33"/>
        <v>0.50028425241614549</v>
      </c>
    </row>
    <row r="444" spans="26:31" x14ac:dyDescent="0.2">
      <c r="Z444" s="232">
        <f t="shared" si="31"/>
        <v>0.61799999999999999</v>
      </c>
      <c r="AA444" s="232">
        <v>881</v>
      </c>
      <c r="AB444" s="232">
        <v>882</v>
      </c>
      <c r="AC444" s="226">
        <f t="shared" si="34"/>
        <v>1763</v>
      </c>
      <c r="AD444" s="203">
        <f t="shared" si="32"/>
        <v>0.49971639251276234</v>
      </c>
      <c r="AE444" s="203">
        <f t="shared" si="33"/>
        <v>0.50028360748723766</v>
      </c>
    </row>
    <row r="445" spans="26:31" x14ac:dyDescent="0.2">
      <c r="Z445" s="232">
        <f t="shared" si="31"/>
        <v>0.61799999999999999</v>
      </c>
      <c r="AA445" s="232">
        <v>883</v>
      </c>
      <c r="AB445" s="232">
        <v>884</v>
      </c>
      <c r="AC445" s="226">
        <f t="shared" si="34"/>
        <v>1767</v>
      </c>
      <c r="AD445" s="203">
        <f t="shared" si="32"/>
        <v>0.49971703452178834</v>
      </c>
      <c r="AE445" s="203">
        <f t="shared" si="33"/>
        <v>0.50028296547821161</v>
      </c>
    </row>
    <row r="446" spans="26:31" x14ac:dyDescent="0.2">
      <c r="Z446" s="232">
        <f t="shared" si="31"/>
        <v>0.61799999999999999</v>
      </c>
      <c r="AA446" s="232">
        <v>885</v>
      </c>
      <c r="AB446" s="232">
        <v>886</v>
      </c>
      <c r="AC446" s="226">
        <f t="shared" si="34"/>
        <v>1771</v>
      </c>
      <c r="AD446" s="203">
        <f t="shared" si="32"/>
        <v>0.49971767363071712</v>
      </c>
      <c r="AE446" s="203">
        <f t="shared" si="33"/>
        <v>0.50028232636928294</v>
      </c>
    </row>
    <row r="447" spans="26:31" x14ac:dyDescent="0.2">
      <c r="Z447" s="232">
        <f t="shared" si="31"/>
        <v>0.61799999999999999</v>
      </c>
      <c r="AA447" s="232">
        <v>887</v>
      </c>
      <c r="AB447" s="232">
        <v>888</v>
      </c>
      <c r="AC447" s="226">
        <f t="shared" si="34"/>
        <v>1775</v>
      </c>
      <c r="AD447" s="203">
        <f t="shared" si="32"/>
        <v>0.49971830985915494</v>
      </c>
      <c r="AE447" s="203">
        <f t="shared" si="33"/>
        <v>0.50028169014084511</v>
      </c>
    </row>
    <row r="448" spans="26:31" x14ac:dyDescent="0.2">
      <c r="Z448" s="232">
        <f t="shared" si="31"/>
        <v>0.61799999999999999</v>
      </c>
      <c r="AA448" s="232">
        <v>889</v>
      </c>
      <c r="AB448" s="232">
        <v>890</v>
      </c>
      <c r="AC448" s="226">
        <f t="shared" si="34"/>
        <v>1779</v>
      </c>
      <c r="AD448" s="203">
        <f t="shared" si="32"/>
        <v>0.49971894322653176</v>
      </c>
      <c r="AE448" s="203">
        <f t="shared" si="33"/>
        <v>0.50028105677346824</v>
      </c>
    </row>
    <row r="449" spans="26:31" x14ac:dyDescent="0.2">
      <c r="Z449" s="232">
        <f t="shared" si="31"/>
        <v>0.61799999999999999</v>
      </c>
      <c r="AA449" s="232">
        <v>891</v>
      </c>
      <c r="AB449" s="232">
        <v>892</v>
      </c>
      <c r="AC449" s="226">
        <f t="shared" si="34"/>
        <v>1783</v>
      </c>
      <c r="AD449" s="203">
        <f t="shared" si="32"/>
        <v>0.49971957375210319</v>
      </c>
      <c r="AE449" s="203">
        <f t="shared" si="33"/>
        <v>0.50028042624789681</v>
      </c>
    </row>
    <row r="450" spans="26:31" x14ac:dyDescent="0.2">
      <c r="Z450" s="232">
        <f t="shared" si="31"/>
        <v>0.61799999999999999</v>
      </c>
      <c r="AA450" s="232">
        <v>893</v>
      </c>
      <c r="AB450" s="232">
        <v>894</v>
      </c>
      <c r="AC450" s="226">
        <f t="shared" si="34"/>
        <v>1787</v>
      </c>
      <c r="AD450" s="203">
        <f t="shared" si="32"/>
        <v>0.49972020145495244</v>
      </c>
      <c r="AE450" s="203">
        <f t="shared" si="33"/>
        <v>0.50027979854504756</v>
      </c>
    </row>
    <row r="451" spans="26:31" x14ac:dyDescent="0.2">
      <c r="Z451" s="232">
        <f t="shared" si="31"/>
        <v>0.61799999999999999</v>
      </c>
      <c r="AA451" s="232">
        <v>895</v>
      </c>
      <c r="AB451" s="232">
        <v>896</v>
      </c>
      <c r="AC451" s="226">
        <f t="shared" si="34"/>
        <v>1791</v>
      </c>
      <c r="AD451" s="203">
        <f t="shared" si="32"/>
        <v>0.49972082635399218</v>
      </c>
      <c r="AE451" s="203">
        <f t="shared" si="33"/>
        <v>0.50027917364600782</v>
      </c>
    </row>
    <row r="452" spans="26:31" x14ac:dyDescent="0.2">
      <c r="Z452" s="232">
        <f t="shared" si="31"/>
        <v>0.61799999999999999</v>
      </c>
      <c r="AA452" s="232">
        <v>897</v>
      </c>
      <c r="AB452" s="232">
        <v>898</v>
      </c>
      <c r="AC452" s="226">
        <f t="shared" si="34"/>
        <v>1795</v>
      </c>
      <c r="AD452" s="203">
        <f t="shared" si="32"/>
        <v>0.49972144846796657</v>
      </c>
      <c r="AE452" s="203">
        <f t="shared" si="33"/>
        <v>0.50027855153203338</v>
      </c>
    </row>
    <row r="453" spans="26:31" x14ac:dyDescent="0.2">
      <c r="Z453" s="232">
        <f t="shared" si="31"/>
        <v>0.61799999999999999</v>
      </c>
      <c r="AA453" s="232">
        <v>899</v>
      </c>
      <c r="AB453" s="232">
        <v>900</v>
      </c>
      <c r="AC453" s="226">
        <f t="shared" si="34"/>
        <v>1799</v>
      </c>
      <c r="AD453" s="203">
        <f t="shared" si="32"/>
        <v>0.49972206781545303</v>
      </c>
      <c r="AE453" s="203">
        <f t="shared" si="33"/>
        <v>0.50027793218454697</v>
      </c>
    </row>
    <row r="454" spans="26:31" x14ac:dyDescent="0.2">
      <c r="Z454" s="232">
        <f t="shared" ref="Z454:Z517" si="35">Z453</f>
        <v>0.61799999999999999</v>
      </c>
      <c r="AA454" s="232">
        <v>901</v>
      </c>
      <c r="AB454" s="232">
        <v>902</v>
      </c>
      <c r="AC454" s="226">
        <f t="shared" si="34"/>
        <v>1803</v>
      </c>
      <c r="AD454" s="203">
        <f t="shared" si="32"/>
        <v>0.49972268441486412</v>
      </c>
      <c r="AE454" s="203">
        <f t="shared" si="33"/>
        <v>0.50027731558513588</v>
      </c>
    </row>
    <row r="455" spans="26:31" x14ac:dyDescent="0.2">
      <c r="Z455" s="232">
        <f t="shared" si="35"/>
        <v>0.61799999999999999</v>
      </c>
      <c r="AA455" s="232">
        <v>903</v>
      </c>
      <c r="AB455" s="232">
        <v>904</v>
      </c>
      <c r="AC455" s="226">
        <f t="shared" si="34"/>
        <v>1807</v>
      </c>
      <c r="AD455" s="203">
        <f t="shared" si="32"/>
        <v>0.49972329828444939</v>
      </c>
      <c r="AE455" s="203">
        <f t="shared" si="33"/>
        <v>0.50027670171555061</v>
      </c>
    </row>
    <row r="456" spans="26:31" x14ac:dyDescent="0.2">
      <c r="Z456" s="232">
        <f t="shared" si="35"/>
        <v>0.61799999999999999</v>
      </c>
      <c r="AA456" s="232">
        <v>905</v>
      </c>
      <c r="AB456" s="232">
        <v>906</v>
      </c>
      <c r="AC456" s="226">
        <f t="shared" si="34"/>
        <v>1811</v>
      </c>
      <c r="AD456" s="203">
        <f t="shared" si="32"/>
        <v>0.49972390944229705</v>
      </c>
      <c r="AE456" s="203">
        <f t="shared" si="33"/>
        <v>0.50027609055770295</v>
      </c>
    </row>
    <row r="457" spans="26:31" x14ac:dyDescent="0.2">
      <c r="Z457" s="232">
        <f t="shared" si="35"/>
        <v>0.61799999999999999</v>
      </c>
      <c r="AA457" s="232">
        <v>907</v>
      </c>
      <c r="AB457" s="232">
        <v>908</v>
      </c>
      <c r="AC457" s="226">
        <f t="shared" si="34"/>
        <v>1815</v>
      </c>
      <c r="AD457" s="203">
        <f t="shared" si="32"/>
        <v>0.4997245179063361</v>
      </c>
      <c r="AE457" s="203">
        <f t="shared" si="33"/>
        <v>0.5002754820936639</v>
      </c>
    </row>
    <row r="458" spans="26:31" x14ac:dyDescent="0.2">
      <c r="Z458" s="232">
        <f t="shared" si="35"/>
        <v>0.61799999999999999</v>
      </c>
      <c r="AA458" s="232">
        <v>909</v>
      </c>
      <c r="AB458" s="232">
        <v>910</v>
      </c>
      <c r="AC458" s="226">
        <f t="shared" si="34"/>
        <v>1819</v>
      </c>
      <c r="AD458" s="203">
        <f t="shared" si="32"/>
        <v>0.49972512369433753</v>
      </c>
      <c r="AE458" s="203">
        <f t="shared" si="33"/>
        <v>0.50027487630566247</v>
      </c>
    </row>
    <row r="459" spans="26:31" x14ac:dyDescent="0.2">
      <c r="Z459" s="232">
        <f t="shared" si="35"/>
        <v>0.61799999999999999</v>
      </c>
      <c r="AA459" s="232">
        <v>911</v>
      </c>
      <c r="AB459" s="232">
        <v>912</v>
      </c>
      <c r="AC459" s="226">
        <f t="shared" si="34"/>
        <v>1823</v>
      </c>
      <c r="AD459" s="203">
        <f t="shared" si="32"/>
        <v>0.49972572682391664</v>
      </c>
      <c r="AE459" s="203">
        <f t="shared" si="33"/>
        <v>0.50027427317608342</v>
      </c>
    </row>
    <row r="460" spans="26:31" x14ac:dyDescent="0.2">
      <c r="Z460" s="232">
        <f t="shared" si="35"/>
        <v>0.61799999999999999</v>
      </c>
      <c r="AA460" s="232">
        <v>913</v>
      </c>
      <c r="AB460" s="232">
        <v>914</v>
      </c>
      <c r="AC460" s="226">
        <f t="shared" si="34"/>
        <v>1827</v>
      </c>
      <c r="AD460" s="203">
        <f t="shared" si="32"/>
        <v>0.49972632731253419</v>
      </c>
      <c r="AE460" s="203">
        <f t="shared" si="33"/>
        <v>0.50027367268746581</v>
      </c>
    </row>
    <row r="461" spans="26:31" x14ac:dyDescent="0.2">
      <c r="Z461" s="232">
        <f t="shared" si="35"/>
        <v>0.61799999999999999</v>
      </c>
      <c r="AA461" s="232">
        <v>915</v>
      </c>
      <c r="AB461" s="232">
        <v>916</v>
      </c>
      <c r="AC461" s="226">
        <f t="shared" si="34"/>
        <v>1831</v>
      </c>
      <c r="AD461" s="203">
        <f t="shared" si="32"/>
        <v>0.49972692517749862</v>
      </c>
      <c r="AE461" s="203">
        <f t="shared" si="33"/>
        <v>0.50027307482250138</v>
      </c>
    </row>
    <row r="462" spans="26:31" x14ac:dyDescent="0.2">
      <c r="Z462" s="232">
        <f t="shared" si="35"/>
        <v>0.61799999999999999</v>
      </c>
      <c r="AA462" s="232">
        <v>917</v>
      </c>
      <c r="AB462" s="232">
        <v>918</v>
      </c>
      <c r="AC462" s="226">
        <f t="shared" si="34"/>
        <v>1835</v>
      </c>
      <c r="AD462" s="203">
        <f t="shared" si="32"/>
        <v>0.4997275204359673</v>
      </c>
      <c r="AE462" s="203">
        <f t="shared" si="33"/>
        <v>0.50027247956403265</v>
      </c>
    </row>
    <row r="463" spans="26:31" x14ac:dyDescent="0.2">
      <c r="Z463" s="232">
        <f t="shared" si="35"/>
        <v>0.61799999999999999</v>
      </c>
      <c r="AA463" s="232">
        <v>919</v>
      </c>
      <c r="AB463" s="232">
        <v>920</v>
      </c>
      <c r="AC463" s="226">
        <f t="shared" si="34"/>
        <v>1839</v>
      </c>
      <c r="AD463" s="203">
        <f t="shared" si="32"/>
        <v>0.49972811310494836</v>
      </c>
      <c r="AE463" s="203">
        <f t="shared" si="33"/>
        <v>0.50027188689505164</v>
      </c>
    </row>
    <row r="464" spans="26:31" x14ac:dyDescent="0.2">
      <c r="Z464" s="232">
        <f t="shared" si="35"/>
        <v>0.61799999999999999</v>
      </c>
      <c r="AA464" s="232">
        <v>921</v>
      </c>
      <c r="AB464" s="232">
        <v>922</v>
      </c>
      <c r="AC464" s="226">
        <f t="shared" si="34"/>
        <v>1843</v>
      </c>
      <c r="AD464" s="203">
        <f t="shared" si="32"/>
        <v>0.49972870320130225</v>
      </c>
      <c r="AE464" s="203">
        <f t="shared" si="33"/>
        <v>0.50027129679869775</v>
      </c>
    </row>
    <row r="465" spans="26:31" x14ac:dyDescent="0.2">
      <c r="Z465" s="232">
        <f t="shared" si="35"/>
        <v>0.61799999999999999</v>
      </c>
      <c r="AA465" s="232">
        <v>923</v>
      </c>
      <c r="AB465" s="232">
        <v>924</v>
      </c>
      <c r="AC465" s="226">
        <f t="shared" si="34"/>
        <v>1847</v>
      </c>
      <c r="AD465" s="203">
        <f t="shared" si="32"/>
        <v>0.49972929074174338</v>
      </c>
      <c r="AE465" s="203">
        <f t="shared" si="33"/>
        <v>0.50027070925825667</v>
      </c>
    </row>
    <row r="466" spans="26:31" x14ac:dyDescent="0.2">
      <c r="Z466" s="232">
        <f t="shared" si="35"/>
        <v>0.61799999999999999</v>
      </c>
      <c r="AA466" s="232">
        <v>925</v>
      </c>
      <c r="AB466" s="232">
        <v>926</v>
      </c>
      <c r="AC466" s="226">
        <f t="shared" si="34"/>
        <v>1851</v>
      </c>
      <c r="AD466" s="203">
        <f t="shared" si="32"/>
        <v>0.49972987574284172</v>
      </c>
      <c r="AE466" s="203">
        <f t="shared" si="33"/>
        <v>0.50027012425715833</v>
      </c>
    </row>
    <row r="467" spans="26:31" x14ac:dyDescent="0.2">
      <c r="Z467" s="232">
        <f t="shared" si="35"/>
        <v>0.61799999999999999</v>
      </c>
      <c r="AA467" s="232">
        <v>927</v>
      </c>
      <c r="AB467" s="232">
        <v>928</v>
      </c>
      <c r="AC467" s="226">
        <f t="shared" si="34"/>
        <v>1855</v>
      </c>
      <c r="AD467" s="203">
        <f t="shared" si="32"/>
        <v>0.49973045822102424</v>
      </c>
      <c r="AE467" s="203">
        <f t="shared" si="33"/>
        <v>0.50026954177897576</v>
      </c>
    </row>
    <row r="468" spans="26:31" x14ac:dyDescent="0.2">
      <c r="Z468" s="232">
        <f t="shared" si="35"/>
        <v>0.61799999999999999</v>
      </c>
      <c r="AA468" s="232">
        <v>929</v>
      </c>
      <c r="AB468" s="232">
        <v>930</v>
      </c>
      <c r="AC468" s="226">
        <f t="shared" si="34"/>
        <v>1859</v>
      </c>
      <c r="AD468" s="203">
        <f t="shared" si="32"/>
        <v>0.49973103819257664</v>
      </c>
      <c r="AE468" s="203">
        <f t="shared" si="33"/>
        <v>0.50026896180742331</v>
      </c>
    </row>
    <row r="469" spans="26:31" x14ac:dyDescent="0.2">
      <c r="Z469" s="232">
        <f t="shared" si="35"/>
        <v>0.61799999999999999</v>
      </c>
      <c r="AA469" s="232">
        <v>931</v>
      </c>
      <c r="AB469" s="232">
        <v>932</v>
      </c>
      <c r="AC469" s="226">
        <f t="shared" si="34"/>
        <v>1863</v>
      </c>
      <c r="AD469" s="203">
        <f t="shared" si="32"/>
        <v>0.49973161567364466</v>
      </c>
      <c r="AE469" s="203">
        <f t="shared" si="33"/>
        <v>0.50026838432635534</v>
      </c>
    </row>
    <row r="470" spans="26:31" x14ac:dyDescent="0.2">
      <c r="Z470" s="232">
        <f t="shared" si="35"/>
        <v>0.61799999999999999</v>
      </c>
      <c r="AA470" s="232">
        <v>933</v>
      </c>
      <c r="AB470" s="232">
        <v>934</v>
      </c>
      <c r="AC470" s="226">
        <f t="shared" si="34"/>
        <v>1867</v>
      </c>
      <c r="AD470" s="203">
        <f t="shared" si="32"/>
        <v>0.49973219068023567</v>
      </c>
      <c r="AE470" s="203">
        <f t="shared" si="33"/>
        <v>0.50026780931976433</v>
      </c>
    </row>
    <row r="471" spans="26:31" x14ac:dyDescent="0.2">
      <c r="Z471" s="232">
        <f t="shared" si="35"/>
        <v>0.61799999999999999</v>
      </c>
      <c r="AA471" s="232">
        <v>935</v>
      </c>
      <c r="AB471" s="232">
        <v>936</v>
      </c>
      <c r="AC471" s="226">
        <f t="shared" si="34"/>
        <v>1871</v>
      </c>
      <c r="AD471" s="203">
        <f t="shared" si="32"/>
        <v>0.49973276322822019</v>
      </c>
      <c r="AE471" s="203">
        <f t="shared" si="33"/>
        <v>0.50026723677177976</v>
      </c>
    </row>
    <row r="472" spans="26:31" x14ac:dyDescent="0.2">
      <c r="Z472" s="232">
        <f t="shared" si="35"/>
        <v>0.61799999999999999</v>
      </c>
      <c r="AA472" s="232">
        <v>937</v>
      </c>
      <c r="AB472" s="232">
        <v>938</v>
      </c>
      <c r="AC472" s="226">
        <f t="shared" si="34"/>
        <v>1875</v>
      </c>
      <c r="AD472" s="203">
        <f t="shared" si="32"/>
        <v>0.49973333333333331</v>
      </c>
      <c r="AE472" s="203">
        <f t="shared" si="33"/>
        <v>0.50026666666666664</v>
      </c>
    </row>
    <row r="473" spans="26:31" x14ac:dyDescent="0.2">
      <c r="Z473" s="232">
        <f t="shared" si="35"/>
        <v>0.61799999999999999</v>
      </c>
      <c r="AA473" s="232">
        <v>939</v>
      </c>
      <c r="AB473" s="232">
        <v>940</v>
      </c>
      <c r="AC473" s="226">
        <f t="shared" si="34"/>
        <v>1879</v>
      </c>
      <c r="AD473" s="203">
        <f t="shared" si="32"/>
        <v>0.49973390101117615</v>
      </c>
      <c r="AE473" s="203">
        <f t="shared" si="33"/>
        <v>0.50026609898882379</v>
      </c>
    </row>
    <row r="474" spans="26:31" x14ac:dyDescent="0.2">
      <c r="Z474" s="232">
        <f t="shared" si="35"/>
        <v>0.61799999999999999</v>
      </c>
      <c r="AA474" s="232">
        <v>941</v>
      </c>
      <c r="AB474" s="232">
        <v>942</v>
      </c>
      <c r="AC474" s="226">
        <f t="shared" si="34"/>
        <v>1883</v>
      </c>
      <c r="AD474" s="203">
        <f t="shared" si="32"/>
        <v>0.49973446627721718</v>
      </c>
      <c r="AE474" s="203">
        <f t="shared" si="33"/>
        <v>0.50026553372278282</v>
      </c>
    </row>
    <row r="475" spans="26:31" x14ac:dyDescent="0.2">
      <c r="Z475" s="232">
        <f t="shared" si="35"/>
        <v>0.61799999999999999</v>
      </c>
      <c r="AA475" s="232">
        <v>943</v>
      </c>
      <c r="AB475" s="232">
        <v>944</v>
      </c>
      <c r="AC475" s="226">
        <f t="shared" si="34"/>
        <v>1887</v>
      </c>
      <c r="AD475" s="203">
        <f t="shared" si="32"/>
        <v>0.49973502914679385</v>
      </c>
      <c r="AE475" s="203">
        <f t="shared" si="33"/>
        <v>0.50026497085320609</v>
      </c>
    </row>
    <row r="476" spans="26:31" x14ac:dyDescent="0.2">
      <c r="Z476" s="232">
        <f t="shared" si="35"/>
        <v>0.61799999999999999</v>
      </c>
      <c r="AA476" s="232">
        <v>945</v>
      </c>
      <c r="AB476" s="232">
        <v>946</v>
      </c>
      <c r="AC476" s="226">
        <f t="shared" si="34"/>
        <v>1891</v>
      </c>
      <c r="AD476" s="203">
        <f t="shared" si="32"/>
        <v>0.49973558963511372</v>
      </c>
      <c r="AE476" s="203">
        <f t="shared" si="33"/>
        <v>0.50026441036488634</v>
      </c>
    </row>
    <row r="477" spans="26:31" x14ac:dyDescent="0.2">
      <c r="Z477" s="232">
        <f t="shared" si="35"/>
        <v>0.61799999999999999</v>
      </c>
      <c r="AA477" s="232">
        <v>947</v>
      </c>
      <c r="AB477" s="232">
        <v>948</v>
      </c>
      <c r="AC477" s="226">
        <f t="shared" si="34"/>
        <v>1895</v>
      </c>
      <c r="AD477" s="203">
        <f t="shared" si="32"/>
        <v>0.49973614775725594</v>
      </c>
      <c r="AE477" s="203">
        <f t="shared" si="33"/>
        <v>0.50026385224274406</v>
      </c>
    </row>
    <row r="478" spans="26:31" x14ac:dyDescent="0.2">
      <c r="Z478" s="232">
        <f t="shared" si="35"/>
        <v>0.61799999999999999</v>
      </c>
      <c r="AA478" s="232">
        <v>949</v>
      </c>
      <c r="AB478" s="232">
        <v>950</v>
      </c>
      <c r="AC478" s="226">
        <f t="shared" si="34"/>
        <v>1899</v>
      </c>
      <c r="AD478" s="203">
        <f t="shared" si="32"/>
        <v>0.49973670352817273</v>
      </c>
      <c r="AE478" s="203">
        <f t="shared" si="33"/>
        <v>0.50026329647182732</v>
      </c>
    </row>
    <row r="479" spans="26:31" x14ac:dyDescent="0.2">
      <c r="Z479" s="232">
        <f t="shared" si="35"/>
        <v>0.61799999999999999</v>
      </c>
      <c r="AA479" s="232">
        <v>951</v>
      </c>
      <c r="AB479" s="232">
        <v>952</v>
      </c>
      <c r="AC479" s="226">
        <f t="shared" si="34"/>
        <v>1903</v>
      </c>
      <c r="AD479" s="203">
        <f t="shared" si="32"/>
        <v>0.4997372569626905</v>
      </c>
      <c r="AE479" s="203">
        <f t="shared" si="33"/>
        <v>0.50026274303730955</v>
      </c>
    </row>
    <row r="480" spans="26:31" x14ac:dyDescent="0.2">
      <c r="Z480" s="232">
        <f t="shared" si="35"/>
        <v>0.61799999999999999</v>
      </c>
      <c r="AA480" s="232">
        <v>953</v>
      </c>
      <c r="AB480" s="232">
        <v>954</v>
      </c>
      <c r="AC480" s="226">
        <f t="shared" si="34"/>
        <v>1907</v>
      </c>
      <c r="AD480" s="203">
        <f t="shared" si="32"/>
        <v>0.49973780807551127</v>
      </c>
      <c r="AE480" s="203">
        <f t="shared" si="33"/>
        <v>0.50026219192448873</v>
      </c>
    </row>
    <row r="481" spans="26:31" x14ac:dyDescent="0.2">
      <c r="Z481" s="232">
        <f t="shared" si="35"/>
        <v>0.61799999999999999</v>
      </c>
      <c r="AA481" s="232">
        <v>955</v>
      </c>
      <c r="AB481" s="232">
        <v>956</v>
      </c>
      <c r="AC481" s="226">
        <f t="shared" si="34"/>
        <v>1911</v>
      </c>
      <c r="AD481" s="203">
        <f t="shared" si="32"/>
        <v>0.49973835688121404</v>
      </c>
      <c r="AE481" s="203">
        <f t="shared" si="33"/>
        <v>0.50026164311878596</v>
      </c>
    </row>
    <row r="482" spans="26:31" x14ac:dyDescent="0.2">
      <c r="Z482" s="232">
        <f t="shared" si="35"/>
        <v>0.61799999999999999</v>
      </c>
      <c r="AA482" s="232">
        <v>957</v>
      </c>
      <c r="AB482" s="232">
        <v>958</v>
      </c>
      <c r="AC482" s="226">
        <f t="shared" si="34"/>
        <v>1915</v>
      </c>
      <c r="AD482" s="203">
        <f t="shared" si="32"/>
        <v>0.49973890339425586</v>
      </c>
      <c r="AE482" s="203">
        <f t="shared" si="33"/>
        <v>0.50026109660574414</v>
      </c>
    </row>
    <row r="483" spans="26:31" x14ac:dyDescent="0.2">
      <c r="Z483" s="232">
        <f t="shared" si="35"/>
        <v>0.61799999999999999</v>
      </c>
      <c r="AA483" s="232">
        <v>959</v>
      </c>
      <c r="AB483" s="232">
        <v>960</v>
      </c>
      <c r="AC483" s="226">
        <f t="shared" si="34"/>
        <v>1919</v>
      </c>
      <c r="AD483" s="203">
        <f t="shared" si="32"/>
        <v>0.49973944762897343</v>
      </c>
      <c r="AE483" s="203">
        <f t="shared" si="33"/>
        <v>0.50026055237102662</v>
      </c>
    </row>
    <row r="484" spans="26:31" x14ac:dyDescent="0.2">
      <c r="Z484" s="232">
        <f t="shared" si="35"/>
        <v>0.61799999999999999</v>
      </c>
      <c r="AA484" s="232">
        <v>961</v>
      </c>
      <c r="AB484" s="232">
        <v>962</v>
      </c>
      <c r="AC484" s="226">
        <f t="shared" si="34"/>
        <v>1923</v>
      </c>
      <c r="AD484" s="203">
        <f t="shared" si="32"/>
        <v>0.49973998959958399</v>
      </c>
      <c r="AE484" s="203">
        <f t="shared" si="33"/>
        <v>0.50026001040041601</v>
      </c>
    </row>
    <row r="485" spans="26:31" x14ac:dyDescent="0.2">
      <c r="Z485" s="232">
        <f t="shared" si="35"/>
        <v>0.61799999999999999</v>
      </c>
      <c r="AA485" s="232">
        <v>963</v>
      </c>
      <c r="AB485" s="232">
        <v>964</v>
      </c>
      <c r="AC485" s="226">
        <f t="shared" si="34"/>
        <v>1927</v>
      </c>
      <c r="AD485" s="203">
        <f t="shared" si="32"/>
        <v>0.49974052932018681</v>
      </c>
      <c r="AE485" s="203">
        <f t="shared" si="33"/>
        <v>0.50025947067981313</v>
      </c>
    </row>
    <row r="486" spans="26:31" x14ac:dyDescent="0.2">
      <c r="Z486" s="232">
        <f t="shared" si="35"/>
        <v>0.61799999999999999</v>
      </c>
      <c r="AA486" s="232">
        <v>965</v>
      </c>
      <c r="AB486" s="232">
        <v>966</v>
      </c>
      <c r="AC486" s="226">
        <f t="shared" si="34"/>
        <v>1931</v>
      </c>
      <c r="AD486" s="203">
        <f t="shared" ref="AD486:AD549" si="36">AA486/$AC486</f>
        <v>0.49974106680476438</v>
      </c>
      <c r="AE486" s="203">
        <f t="shared" ref="AE486:AE549" si="37">AB486/$AC486</f>
        <v>0.50025893319523562</v>
      </c>
    </row>
    <row r="487" spans="26:31" x14ac:dyDescent="0.2">
      <c r="Z487" s="232">
        <f t="shared" si="35"/>
        <v>0.61799999999999999</v>
      </c>
      <c r="AA487" s="232">
        <v>967</v>
      </c>
      <c r="AB487" s="232">
        <v>968</v>
      </c>
      <c r="AC487" s="226">
        <f t="shared" si="34"/>
        <v>1935</v>
      </c>
      <c r="AD487" s="203">
        <f t="shared" si="36"/>
        <v>0.49974160206718349</v>
      </c>
      <c r="AE487" s="203">
        <f t="shared" si="37"/>
        <v>0.50025839793281657</v>
      </c>
    </row>
    <row r="488" spans="26:31" x14ac:dyDescent="0.2">
      <c r="Z488" s="232">
        <f t="shared" si="35"/>
        <v>0.61799999999999999</v>
      </c>
      <c r="AA488" s="232">
        <v>969</v>
      </c>
      <c r="AB488" s="232">
        <v>970</v>
      </c>
      <c r="AC488" s="226">
        <f t="shared" si="34"/>
        <v>1939</v>
      </c>
      <c r="AD488" s="203">
        <f t="shared" si="36"/>
        <v>0.49974213512119647</v>
      </c>
      <c r="AE488" s="203">
        <f t="shared" si="37"/>
        <v>0.50025786487880353</v>
      </c>
    </row>
    <row r="489" spans="26:31" x14ac:dyDescent="0.2">
      <c r="Z489" s="232">
        <f t="shared" si="35"/>
        <v>0.61799999999999999</v>
      </c>
      <c r="AA489" s="232">
        <v>971</v>
      </c>
      <c r="AB489" s="232">
        <v>972</v>
      </c>
      <c r="AC489" s="226">
        <f t="shared" si="34"/>
        <v>1943</v>
      </c>
      <c r="AD489" s="203">
        <f t="shared" si="36"/>
        <v>0.49974266598044259</v>
      </c>
      <c r="AE489" s="203">
        <f t="shared" si="37"/>
        <v>0.50025733401955741</v>
      </c>
    </row>
    <row r="490" spans="26:31" x14ac:dyDescent="0.2">
      <c r="Z490" s="232">
        <f t="shared" si="35"/>
        <v>0.61799999999999999</v>
      </c>
      <c r="AA490" s="232">
        <v>973</v>
      </c>
      <c r="AB490" s="232">
        <v>974</v>
      </c>
      <c r="AC490" s="226">
        <f t="shared" si="34"/>
        <v>1947</v>
      </c>
      <c r="AD490" s="203">
        <f t="shared" si="36"/>
        <v>0.49974319465844891</v>
      </c>
      <c r="AE490" s="203">
        <f t="shared" si="37"/>
        <v>0.50025680534155115</v>
      </c>
    </row>
    <row r="491" spans="26:31" x14ac:dyDescent="0.2">
      <c r="Z491" s="232">
        <f t="shared" si="35"/>
        <v>0.61799999999999999</v>
      </c>
      <c r="AA491" s="232">
        <v>975</v>
      </c>
      <c r="AB491" s="232">
        <v>976</v>
      </c>
      <c r="AC491" s="226">
        <f t="shared" si="34"/>
        <v>1951</v>
      </c>
      <c r="AD491" s="203">
        <f t="shared" si="36"/>
        <v>0.49974372116863147</v>
      </c>
      <c r="AE491" s="203">
        <f t="shared" si="37"/>
        <v>0.50025627883136858</v>
      </c>
    </row>
    <row r="492" spans="26:31" x14ac:dyDescent="0.2">
      <c r="Z492" s="232">
        <f t="shared" si="35"/>
        <v>0.61799999999999999</v>
      </c>
      <c r="AA492" s="232">
        <v>977</v>
      </c>
      <c r="AB492" s="232">
        <v>978</v>
      </c>
      <c r="AC492" s="226">
        <f t="shared" si="34"/>
        <v>1955</v>
      </c>
      <c r="AD492" s="203">
        <f t="shared" si="36"/>
        <v>0.49974424552429669</v>
      </c>
      <c r="AE492" s="203">
        <f t="shared" si="37"/>
        <v>0.50025575447570336</v>
      </c>
    </row>
    <row r="493" spans="26:31" x14ac:dyDescent="0.2">
      <c r="Z493" s="232">
        <f t="shared" si="35"/>
        <v>0.61799999999999999</v>
      </c>
      <c r="AA493" s="232">
        <v>979</v>
      </c>
      <c r="AB493" s="232">
        <v>980</v>
      </c>
      <c r="AC493" s="226">
        <f t="shared" si="34"/>
        <v>1959</v>
      </c>
      <c r="AD493" s="203">
        <f t="shared" si="36"/>
        <v>0.49974476773864218</v>
      </c>
      <c r="AE493" s="203">
        <f t="shared" si="37"/>
        <v>0.50025523226135782</v>
      </c>
    </row>
    <row r="494" spans="26:31" x14ac:dyDescent="0.2">
      <c r="Z494" s="232">
        <f t="shared" si="35"/>
        <v>0.61799999999999999</v>
      </c>
      <c r="AA494" s="232">
        <v>981</v>
      </c>
      <c r="AB494" s="232">
        <v>982</v>
      </c>
      <c r="AC494" s="226">
        <f t="shared" si="34"/>
        <v>1963</v>
      </c>
      <c r="AD494" s="203">
        <f t="shared" si="36"/>
        <v>0.49974528782475802</v>
      </c>
      <c r="AE494" s="203">
        <f t="shared" si="37"/>
        <v>0.50025471217524198</v>
      </c>
    </row>
    <row r="495" spans="26:31" x14ac:dyDescent="0.2">
      <c r="Z495" s="232">
        <f t="shared" si="35"/>
        <v>0.61799999999999999</v>
      </c>
      <c r="AA495" s="232">
        <v>983</v>
      </c>
      <c r="AB495" s="232">
        <v>984</v>
      </c>
      <c r="AC495" s="226">
        <f t="shared" si="34"/>
        <v>1967</v>
      </c>
      <c r="AD495" s="203">
        <f t="shared" si="36"/>
        <v>0.49974580579562788</v>
      </c>
      <c r="AE495" s="203">
        <f t="shared" si="37"/>
        <v>0.50025419420437212</v>
      </c>
    </row>
    <row r="496" spans="26:31" x14ac:dyDescent="0.2">
      <c r="Z496" s="232">
        <f t="shared" si="35"/>
        <v>0.61799999999999999</v>
      </c>
      <c r="AA496" s="232">
        <v>985</v>
      </c>
      <c r="AB496" s="232">
        <v>986</v>
      </c>
      <c r="AC496" s="226">
        <f t="shared" si="34"/>
        <v>1971</v>
      </c>
      <c r="AD496" s="203">
        <f t="shared" si="36"/>
        <v>0.49974632166412986</v>
      </c>
      <c r="AE496" s="203">
        <f t="shared" si="37"/>
        <v>0.50025367833587009</v>
      </c>
    </row>
    <row r="497" spans="26:31" x14ac:dyDescent="0.2">
      <c r="Z497" s="232">
        <f t="shared" si="35"/>
        <v>0.61799999999999999</v>
      </c>
      <c r="AA497" s="232">
        <v>987</v>
      </c>
      <c r="AB497" s="232">
        <v>988</v>
      </c>
      <c r="AC497" s="226">
        <f t="shared" si="34"/>
        <v>1975</v>
      </c>
      <c r="AD497" s="203">
        <f t="shared" si="36"/>
        <v>0.499746835443038</v>
      </c>
      <c r="AE497" s="203">
        <f t="shared" si="37"/>
        <v>0.500253164556962</v>
      </c>
    </row>
    <row r="498" spans="26:31" x14ac:dyDescent="0.2">
      <c r="Z498" s="232">
        <f t="shared" si="35"/>
        <v>0.61799999999999999</v>
      </c>
      <c r="AA498" s="232">
        <v>989</v>
      </c>
      <c r="AB498" s="232">
        <v>990</v>
      </c>
      <c r="AC498" s="226">
        <f t="shared" si="34"/>
        <v>1979</v>
      </c>
      <c r="AD498" s="203">
        <f t="shared" si="36"/>
        <v>0.49974734714502272</v>
      </c>
      <c r="AE498" s="203">
        <f t="shared" si="37"/>
        <v>0.50025265285497722</v>
      </c>
    </row>
    <row r="499" spans="26:31" x14ac:dyDescent="0.2">
      <c r="Z499" s="232">
        <f t="shared" si="35"/>
        <v>0.61799999999999999</v>
      </c>
      <c r="AA499" s="232">
        <v>991</v>
      </c>
      <c r="AB499" s="232">
        <v>992</v>
      </c>
      <c r="AC499" s="226">
        <f t="shared" ref="AC499:AC562" si="38">AA499+AB499</f>
        <v>1983</v>
      </c>
      <c r="AD499" s="203">
        <f t="shared" si="36"/>
        <v>0.49974785678265254</v>
      </c>
      <c r="AE499" s="203">
        <f t="shared" si="37"/>
        <v>0.50025214321734746</v>
      </c>
    </row>
    <row r="500" spans="26:31" x14ac:dyDescent="0.2">
      <c r="Z500" s="232">
        <f t="shared" si="35"/>
        <v>0.61799999999999999</v>
      </c>
      <c r="AA500" s="232">
        <v>993</v>
      </c>
      <c r="AB500" s="232">
        <v>994</v>
      </c>
      <c r="AC500" s="226">
        <f t="shared" si="38"/>
        <v>1987</v>
      </c>
      <c r="AD500" s="203">
        <f t="shared" si="36"/>
        <v>0.49974836436839454</v>
      </c>
      <c r="AE500" s="203">
        <f t="shared" si="37"/>
        <v>0.50025163563160546</v>
      </c>
    </row>
    <row r="501" spans="26:31" x14ac:dyDescent="0.2">
      <c r="Z501" s="232">
        <f t="shared" si="35"/>
        <v>0.61799999999999999</v>
      </c>
      <c r="AA501" s="232">
        <v>995</v>
      </c>
      <c r="AB501" s="232">
        <v>996</v>
      </c>
      <c r="AC501" s="226">
        <f t="shared" si="38"/>
        <v>1991</v>
      </c>
      <c r="AD501" s="203">
        <f t="shared" si="36"/>
        <v>0.49974886991461576</v>
      </c>
      <c r="AE501" s="203">
        <f t="shared" si="37"/>
        <v>0.50025113008538424</v>
      </c>
    </row>
    <row r="502" spans="26:31" x14ac:dyDescent="0.2">
      <c r="Z502" s="232">
        <f t="shared" si="35"/>
        <v>0.61799999999999999</v>
      </c>
      <c r="AA502" s="232">
        <v>997</v>
      </c>
      <c r="AB502" s="232">
        <v>998</v>
      </c>
      <c r="AC502" s="226">
        <f t="shared" si="38"/>
        <v>1995</v>
      </c>
      <c r="AD502" s="203">
        <f t="shared" si="36"/>
        <v>0.49974937343358394</v>
      </c>
      <c r="AE502" s="203">
        <f t="shared" si="37"/>
        <v>0.50025062656641606</v>
      </c>
    </row>
    <row r="503" spans="26:31" x14ac:dyDescent="0.2">
      <c r="Z503" s="232">
        <f t="shared" si="35"/>
        <v>0.61799999999999999</v>
      </c>
      <c r="AA503" s="232">
        <v>999</v>
      </c>
      <c r="AB503" s="232">
        <v>1000</v>
      </c>
      <c r="AC503" s="226">
        <f t="shared" si="38"/>
        <v>1999</v>
      </c>
      <c r="AD503" s="203">
        <f t="shared" si="36"/>
        <v>0.49974987493746875</v>
      </c>
      <c r="AE503" s="203">
        <f t="shared" si="37"/>
        <v>0.5002501250625313</v>
      </c>
    </row>
    <row r="504" spans="26:31" x14ac:dyDescent="0.2">
      <c r="Z504" s="232">
        <f t="shared" si="35"/>
        <v>0.61799999999999999</v>
      </c>
      <c r="AA504" s="232">
        <v>1001</v>
      </c>
      <c r="AB504" s="232">
        <v>1002</v>
      </c>
      <c r="AC504" s="226">
        <f t="shared" si="38"/>
        <v>2003</v>
      </c>
      <c r="AD504" s="203">
        <f t="shared" si="36"/>
        <v>0.49975037443834247</v>
      </c>
      <c r="AE504" s="203">
        <f t="shared" si="37"/>
        <v>0.50024962556165753</v>
      </c>
    </row>
    <row r="505" spans="26:31" x14ac:dyDescent="0.2">
      <c r="Z505" s="232">
        <f t="shared" si="35"/>
        <v>0.61799999999999999</v>
      </c>
      <c r="AA505" s="232">
        <v>1003</v>
      </c>
      <c r="AB505" s="232">
        <v>1004</v>
      </c>
      <c r="AC505" s="226">
        <f t="shared" si="38"/>
        <v>2007</v>
      </c>
      <c r="AD505" s="203">
        <f t="shared" si="36"/>
        <v>0.49975087194818135</v>
      </c>
      <c r="AE505" s="203">
        <f t="shared" si="37"/>
        <v>0.50024912805181865</v>
      </c>
    </row>
    <row r="506" spans="26:31" x14ac:dyDescent="0.2">
      <c r="Z506" s="232">
        <f t="shared" si="35"/>
        <v>0.61799999999999999</v>
      </c>
      <c r="AA506" s="232">
        <v>1005</v>
      </c>
      <c r="AB506" s="232">
        <v>1006</v>
      </c>
      <c r="AC506" s="226">
        <f t="shared" si="38"/>
        <v>2011</v>
      </c>
      <c r="AD506" s="203">
        <f t="shared" si="36"/>
        <v>0.49975136747886623</v>
      </c>
      <c r="AE506" s="203">
        <f t="shared" si="37"/>
        <v>0.50024863252113372</v>
      </c>
    </row>
    <row r="507" spans="26:31" x14ac:dyDescent="0.2">
      <c r="Z507" s="232">
        <f t="shared" si="35"/>
        <v>0.61799999999999999</v>
      </c>
      <c r="AA507" s="232">
        <v>1007</v>
      </c>
      <c r="AB507" s="232">
        <v>1008</v>
      </c>
      <c r="AC507" s="226">
        <f t="shared" si="38"/>
        <v>2015</v>
      </c>
      <c r="AD507" s="203">
        <f t="shared" si="36"/>
        <v>0.49975186104218361</v>
      </c>
      <c r="AE507" s="203">
        <f t="shared" si="37"/>
        <v>0.50024813895781639</v>
      </c>
    </row>
    <row r="508" spans="26:31" x14ac:dyDescent="0.2">
      <c r="Z508" s="232">
        <f t="shared" si="35"/>
        <v>0.61799999999999999</v>
      </c>
      <c r="AA508" s="232">
        <v>1009</v>
      </c>
      <c r="AB508" s="232">
        <v>1010</v>
      </c>
      <c r="AC508" s="226">
        <f t="shared" si="38"/>
        <v>2019</v>
      </c>
      <c r="AD508" s="203">
        <f t="shared" si="36"/>
        <v>0.49975235264982665</v>
      </c>
      <c r="AE508" s="203">
        <f t="shared" si="37"/>
        <v>0.50024764735017335</v>
      </c>
    </row>
    <row r="509" spans="26:31" x14ac:dyDescent="0.2">
      <c r="Z509" s="232">
        <f t="shared" si="35"/>
        <v>0.61799999999999999</v>
      </c>
      <c r="AA509" s="232">
        <v>1011</v>
      </c>
      <c r="AB509" s="232">
        <v>1012</v>
      </c>
      <c r="AC509" s="226">
        <f t="shared" si="38"/>
        <v>2023</v>
      </c>
      <c r="AD509" s="203">
        <f t="shared" si="36"/>
        <v>0.49975284231339595</v>
      </c>
      <c r="AE509" s="203">
        <f t="shared" si="37"/>
        <v>0.5002471576866041</v>
      </c>
    </row>
    <row r="510" spans="26:31" x14ac:dyDescent="0.2">
      <c r="Z510" s="232">
        <f t="shared" si="35"/>
        <v>0.61799999999999999</v>
      </c>
      <c r="AA510" s="232">
        <v>1013</v>
      </c>
      <c r="AB510" s="232">
        <v>1014</v>
      </c>
      <c r="AC510" s="226">
        <f t="shared" si="38"/>
        <v>2027</v>
      </c>
      <c r="AD510" s="203">
        <f t="shared" si="36"/>
        <v>0.49975333004440059</v>
      </c>
      <c r="AE510" s="203">
        <f t="shared" si="37"/>
        <v>0.50024666995559941</v>
      </c>
    </row>
    <row r="511" spans="26:31" x14ac:dyDescent="0.2">
      <c r="Z511" s="232">
        <f t="shared" si="35"/>
        <v>0.61799999999999999</v>
      </c>
      <c r="AA511" s="232">
        <v>1015</v>
      </c>
      <c r="AB511" s="232">
        <v>1016</v>
      </c>
      <c r="AC511" s="226">
        <f t="shared" si="38"/>
        <v>2031</v>
      </c>
      <c r="AD511" s="203">
        <f t="shared" si="36"/>
        <v>0.49975381585425899</v>
      </c>
      <c r="AE511" s="203">
        <f t="shared" si="37"/>
        <v>0.50024618414574107</v>
      </c>
    </row>
    <row r="512" spans="26:31" x14ac:dyDescent="0.2">
      <c r="Z512" s="232">
        <f t="shared" si="35"/>
        <v>0.61799999999999999</v>
      </c>
      <c r="AA512" s="232">
        <v>1017</v>
      </c>
      <c r="AB512" s="232">
        <v>1018</v>
      </c>
      <c r="AC512" s="226">
        <f t="shared" si="38"/>
        <v>2035</v>
      </c>
      <c r="AD512" s="203">
        <f t="shared" si="36"/>
        <v>0.49975429975429975</v>
      </c>
      <c r="AE512" s="203">
        <f t="shared" si="37"/>
        <v>0.50024570024570025</v>
      </c>
    </row>
    <row r="513" spans="26:31" x14ac:dyDescent="0.2">
      <c r="Z513" s="232">
        <f t="shared" si="35"/>
        <v>0.61799999999999999</v>
      </c>
      <c r="AA513" s="232">
        <v>1019</v>
      </c>
      <c r="AB513" s="232">
        <v>1020</v>
      </c>
      <c r="AC513" s="226">
        <f t="shared" si="38"/>
        <v>2039</v>
      </c>
      <c r="AD513" s="203">
        <f t="shared" si="36"/>
        <v>0.49975478175576266</v>
      </c>
      <c r="AE513" s="203">
        <f t="shared" si="37"/>
        <v>0.5002452182442374</v>
      </c>
    </row>
    <row r="514" spans="26:31" x14ac:dyDescent="0.2">
      <c r="Z514" s="232">
        <f t="shared" si="35"/>
        <v>0.61799999999999999</v>
      </c>
      <c r="AA514" s="232">
        <v>1021</v>
      </c>
      <c r="AB514" s="232">
        <v>1022</v>
      </c>
      <c r="AC514" s="226">
        <f t="shared" si="38"/>
        <v>2043</v>
      </c>
      <c r="AD514" s="203">
        <f t="shared" si="36"/>
        <v>0.49975526186979929</v>
      </c>
      <c r="AE514" s="203">
        <f t="shared" si="37"/>
        <v>0.50024473813020065</v>
      </c>
    </row>
    <row r="515" spans="26:31" x14ac:dyDescent="0.2">
      <c r="Z515" s="232">
        <f t="shared" si="35"/>
        <v>0.61799999999999999</v>
      </c>
      <c r="AA515" s="232">
        <v>1023</v>
      </c>
      <c r="AB515" s="232">
        <v>1024</v>
      </c>
      <c r="AC515" s="226">
        <f t="shared" si="38"/>
        <v>2047</v>
      </c>
      <c r="AD515" s="203">
        <f t="shared" si="36"/>
        <v>0.49975574010747437</v>
      </c>
      <c r="AE515" s="203">
        <f t="shared" si="37"/>
        <v>0.50024425989252563</v>
      </c>
    </row>
    <row r="516" spans="26:31" x14ac:dyDescent="0.2">
      <c r="Z516" s="232">
        <f t="shared" si="35"/>
        <v>0.61799999999999999</v>
      </c>
      <c r="AA516" s="232">
        <v>1025</v>
      </c>
      <c r="AB516" s="232">
        <v>1026</v>
      </c>
      <c r="AC516" s="226">
        <f t="shared" si="38"/>
        <v>2051</v>
      </c>
      <c r="AD516" s="203">
        <f t="shared" si="36"/>
        <v>0.49975621647976598</v>
      </c>
      <c r="AE516" s="203">
        <f t="shared" si="37"/>
        <v>0.50024378352023402</v>
      </c>
    </row>
    <row r="517" spans="26:31" x14ac:dyDescent="0.2">
      <c r="Z517" s="232">
        <f t="shared" si="35"/>
        <v>0.61799999999999999</v>
      </c>
      <c r="AA517" s="232">
        <v>1027</v>
      </c>
      <c r="AB517" s="232">
        <v>1028</v>
      </c>
      <c r="AC517" s="226">
        <f t="shared" si="38"/>
        <v>2055</v>
      </c>
      <c r="AD517" s="203">
        <f t="shared" si="36"/>
        <v>0.49975669099756692</v>
      </c>
      <c r="AE517" s="203">
        <f t="shared" si="37"/>
        <v>0.50024330900243308</v>
      </c>
    </row>
    <row r="518" spans="26:31" x14ac:dyDescent="0.2">
      <c r="Z518" s="232">
        <f t="shared" ref="Z518:Z581" si="39">Z517</f>
        <v>0.61799999999999999</v>
      </c>
      <c r="AA518" s="232">
        <v>1029</v>
      </c>
      <c r="AB518" s="232">
        <v>1030</v>
      </c>
      <c r="AC518" s="226">
        <f t="shared" si="38"/>
        <v>2059</v>
      </c>
      <c r="AD518" s="203">
        <f t="shared" si="36"/>
        <v>0.49975716367168527</v>
      </c>
      <c r="AE518" s="203">
        <f t="shared" si="37"/>
        <v>0.50024283632831468</v>
      </c>
    </row>
    <row r="519" spans="26:31" x14ac:dyDescent="0.2">
      <c r="Z519" s="232">
        <f t="shared" si="39"/>
        <v>0.61799999999999999</v>
      </c>
      <c r="AA519" s="232">
        <v>1031</v>
      </c>
      <c r="AB519" s="232">
        <v>1032</v>
      </c>
      <c r="AC519" s="226">
        <f t="shared" si="38"/>
        <v>2063</v>
      </c>
      <c r="AD519" s="203">
        <f t="shared" si="36"/>
        <v>0.49975763451284538</v>
      </c>
      <c r="AE519" s="203">
        <f t="shared" si="37"/>
        <v>0.50024236548715462</v>
      </c>
    </row>
    <row r="520" spans="26:31" x14ac:dyDescent="0.2">
      <c r="Z520" s="232">
        <f t="shared" si="39"/>
        <v>0.61799999999999999</v>
      </c>
      <c r="AA520" s="232">
        <v>1033</v>
      </c>
      <c r="AB520" s="232">
        <v>1034</v>
      </c>
      <c r="AC520" s="226">
        <f t="shared" si="38"/>
        <v>2067</v>
      </c>
      <c r="AD520" s="203">
        <f t="shared" si="36"/>
        <v>0.49975810353168842</v>
      </c>
      <c r="AE520" s="203">
        <f t="shared" si="37"/>
        <v>0.50024189646831152</v>
      </c>
    </row>
    <row r="521" spans="26:31" x14ac:dyDescent="0.2">
      <c r="Z521" s="232">
        <f t="shared" si="39"/>
        <v>0.61799999999999999</v>
      </c>
      <c r="AA521" s="232">
        <v>1035</v>
      </c>
      <c r="AB521" s="232">
        <v>1036</v>
      </c>
      <c r="AC521" s="226">
        <f t="shared" si="38"/>
        <v>2071</v>
      </c>
      <c r="AD521" s="203">
        <f t="shared" si="36"/>
        <v>0.49975857073877356</v>
      </c>
      <c r="AE521" s="203">
        <f t="shared" si="37"/>
        <v>0.5002414292612265</v>
      </c>
    </row>
    <row r="522" spans="26:31" x14ac:dyDescent="0.2">
      <c r="Z522" s="232">
        <f t="shared" si="39"/>
        <v>0.61799999999999999</v>
      </c>
      <c r="AA522" s="232">
        <v>1037</v>
      </c>
      <c r="AB522" s="232">
        <v>1038</v>
      </c>
      <c r="AC522" s="226">
        <f t="shared" si="38"/>
        <v>2075</v>
      </c>
      <c r="AD522" s="203">
        <f t="shared" si="36"/>
        <v>0.49975903614457834</v>
      </c>
      <c r="AE522" s="203">
        <f t="shared" si="37"/>
        <v>0.50024096385542172</v>
      </c>
    </row>
    <row r="523" spans="26:31" x14ac:dyDescent="0.2">
      <c r="Z523" s="232">
        <f t="shared" si="39"/>
        <v>0.61799999999999999</v>
      </c>
      <c r="AA523" s="232">
        <v>1039</v>
      </c>
      <c r="AB523" s="232">
        <v>1040</v>
      </c>
      <c r="AC523" s="226">
        <f t="shared" si="38"/>
        <v>2079</v>
      </c>
      <c r="AD523" s="203">
        <f t="shared" si="36"/>
        <v>0.49975949975949974</v>
      </c>
      <c r="AE523" s="203">
        <f t="shared" si="37"/>
        <v>0.50024050024050026</v>
      </c>
    </row>
    <row r="524" spans="26:31" x14ac:dyDescent="0.2">
      <c r="Z524" s="232">
        <f t="shared" si="39"/>
        <v>0.61799999999999999</v>
      </c>
      <c r="AA524" s="232">
        <v>1041</v>
      </c>
      <c r="AB524" s="232">
        <v>1042</v>
      </c>
      <c r="AC524" s="226">
        <f t="shared" si="38"/>
        <v>2083</v>
      </c>
      <c r="AD524" s="203">
        <f t="shared" si="36"/>
        <v>0.499759961593855</v>
      </c>
      <c r="AE524" s="203">
        <f t="shared" si="37"/>
        <v>0.50024003840614495</v>
      </c>
    </row>
    <row r="525" spans="26:31" x14ac:dyDescent="0.2">
      <c r="Z525" s="232">
        <f t="shared" si="39"/>
        <v>0.61799999999999999</v>
      </c>
      <c r="AA525" s="232">
        <v>1043</v>
      </c>
      <c r="AB525" s="232">
        <v>1044</v>
      </c>
      <c r="AC525" s="226">
        <f t="shared" si="38"/>
        <v>2087</v>
      </c>
      <c r="AD525" s="203">
        <f t="shared" si="36"/>
        <v>0.49976042165788215</v>
      </c>
      <c r="AE525" s="203">
        <f t="shared" si="37"/>
        <v>0.50023957834211785</v>
      </c>
    </row>
    <row r="526" spans="26:31" x14ac:dyDescent="0.2">
      <c r="Z526" s="232">
        <f t="shared" si="39"/>
        <v>0.61799999999999999</v>
      </c>
      <c r="AA526" s="232">
        <v>1045</v>
      </c>
      <c r="AB526" s="232">
        <v>1046</v>
      </c>
      <c r="AC526" s="226">
        <f t="shared" si="38"/>
        <v>2091</v>
      </c>
      <c r="AD526" s="203">
        <f t="shared" si="36"/>
        <v>0.49976087996174079</v>
      </c>
      <c r="AE526" s="203">
        <f t="shared" si="37"/>
        <v>0.50023912003825921</v>
      </c>
    </row>
    <row r="527" spans="26:31" x14ac:dyDescent="0.2">
      <c r="Z527" s="232">
        <f t="shared" si="39"/>
        <v>0.61799999999999999</v>
      </c>
      <c r="AA527" s="232">
        <v>1047</v>
      </c>
      <c r="AB527" s="232">
        <v>1048</v>
      </c>
      <c r="AC527" s="226">
        <f t="shared" si="38"/>
        <v>2095</v>
      </c>
      <c r="AD527" s="203">
        <f t="shared" si="36"/>
        <v>0.49976133651551313</v>
      </c>
      <c r="AE527" s="203">
        <f t="shared" si="37"/>
        <v>0.50023866348448687</v>
      </c>
    </row>
    <row r="528" spans="26:31" x14ac:dyDescent="0.2">
      <c r="Z528" s="232">
        <f t="shared" si="39"/>
        <v>0.61799999999999999</v>
      </c>
      <c r="AA528" s="232">
        <v>1049</v>
      </c>
      <c r="AB528" s="232">
        <v>1050</v>
      </c>
      <c r="AC528" s="226">
        <f t="shared" si="38"/>
        <v>2099</v>
      </c>
      <c r="AD528" s="203">
        <f t="shared" si="36"/>
        <v>0.4997617913292044</v>
      </c>
      <c r="AE528" s="203">
        <f t="shared" si="37"/>
        <v>0.5002382086707956</v>
      </c>
    </row>
    <row r="529" spans="26:31" x14ac:dyDescent="0.2">
      <c r="Z529" s="232">
        <f t="shared" si="39"/>
        <v>0.61799999999999999</v>
      </c>
      <c r="AA529" s="232">
        <v>1051</v>
      </c>
      <c r="AB529" s="232">
        <v>1052</v>
      </c>
      <c r="AC529" s="226">
        <f t="shared" si="38"/>
        <v>2103</v>
      </c>
      <c r="AD529" s="203">
        <f t="shared" si="36"/>
        <v>0.49976224441274369</v>
      </c>
      <c r="AE529" s="203">
        <f t="shared" si="37"/>
        <v>0.50023775558725625</v>
      </c>
    </row>
    <row r="530" spans="26:31" x14ac:dyDescent="0.2">
      <c r="Z530" s="232">
        <f t="shared" si="39"/>
        <v>0.61799999999999999</v>
      </c>
      <c r="AA530" s="232">
        <v>1053</v>
      </c>
      <c r="AB530" s="232">
        <v>1054</v>
      </c>
      <c r="AC530" s="226">
        <f t="shared" si="38"/>
        <v>2107</v>
      </c>
      <c r="AD530" s="203">
        <f t="shared" si="36"/>
        <v>0.49976269577598481</v>
      </c>
      <c r="AE530" s="203">
        <f t="shared" si="37"/>
        <v>0.50023730422401513</v>
      </c>
    </row>
    <row r="531" spans="26:31" x14ac:dyDescent="0.2">
      <c r="Z531" s="232">
        <f t="shared" si="39"/>
        <v>0.61799999999999999</v>
      </c>
      <c r="AA531" s="232">
        <v>1055</v>
      </c>
      <c r="AB531" s="232">
        <v>1056</v>
      </c>
      <c r="AC531" s="226">
        <f t="shared" si="38"/>
        <v>2111</v>
      </c>
      <c r="AD531" s="203">
        <f t="shared" si="36"/>
        <v>0.49976314542870676</v>
      </c>
      <c r="AE531" s="203">
        <f t="shared" si="37"/>
        <v>0.50023685457129319</v>
      </c>
    </row>
    <row r="532" spans="26:31" x14ac:dyDescent="0.2">
      <c r="Z532" s="232">
        <f t="shared" si="39"/>
        <v>0.61799999999999999</v>
      </c>
      <c r="AA532" s="232">
        <v>1057</v>
      </c>
      <c r="AB532" s="232">
        <v>1058</v>
      </c>
      <c r="AC532" s="226">
        <f t="shared" si="38"/>
        <v>2115</v>
      </c>
      <c r="AD532" s="203">
        <f t="shared" si="36"/>
        <v>0.49976359338061466</v>
      </c>
      <c r="AE532" s="203">
        <f t="shared" si="37"/>
        <v>0.50023640661938529</v>
      </c>
    </row>
    <row r="533" spans="26:31" x14ac:dyDescent="0.2">
      <c r="Z533" s="232">
        <f t="shared" si="39"/>
        <v>0.61799999999999999</v>
      </c>
      <c r="AA533" s="232">
        <v>1059</v>
      </c>
      <c r="AB533" s="232">
        <v>1060</v>
      </c>
      <c r="AC533" s="226">
        <f t="shared" si="38"/>
        <v>2119</v>
      </c>
      <c r="AD533" s="203">
        <f t="shared" si="36"/>
        <v>0.49976403964134025</v>
      </c>
      <c r="AE533" s="203">
        <f t="shared" si="37"/>
        <v>0.50023596035865969</v>
      </c>
    </row>
    <row r="534" spans="26:31" x14ac:dyDescent="0.2">
      <c r="Z534" s="232">
        <f t="shared" si="39"/>
        <v>0.61799999999999999</v>
      </c>
      <c r="AA534" s="232">
        <v>1061</v>
      </c>
      <c r="AB534" s="232">
        <v>1062</v>
      </c>
      <c r="AC534" s="226">
        <f t="shared" si="38"/>
        <v>2123</v>
      </c>
      <c r="AD534" s="203">
        <f t="shared" si="36"/>
        <v>0.49976448422044278</v>
      </c>
      <c r="AE534" s="203">
        <f t="shared" si="37"/>
        <v>0.50023551577955727</v>
      </c>
    </row>
    <row r="535" spans="26:31" x14ac:dyDescent="0.2">
      <c r="Z535" s="232">
        <f t="shared" si="39"/>
        <v>0.61799999999999999</v>
      </c>
      <c r="AA535" s="232">
        <v>1063</v>
      </c>
      <c r="AB535" s="232">
        <v>1064</v>
      </c>
      <c r="AC535" s="226">
        <f t="shared" si="38"/>
        <v>2127</v>
      </c>
      <c r="AD535" s="203">
        <f t="shared" si="36"/>
        <v>0.4997649271274095</v>
      </c>
      <c r="AE535" s="203">
        <f t="shared" si="37"/>
        <v>0.5002350728725905</v>
      </c>
    </row>
    <row r="536" spans="26:31" x14ac:dyDescent="0.2">
      <c r="Z536" s="232">
        <f t="shared" si="39"/>
        <v>0.61799999999999999</v>
      </c>
      <c r="AA536" s="232">
        <v>1065</v>
      </c>
      <c r="AB536" s="232">
        <v>1066</v>
      </c>
      <c r="AC536" s="226">
        <f t="shared" si="38"/>
        <v>2131</v>
      </c>
      <c r="AD536" s="203">
        <f t="shared" si="36"/>
        <v>0.49976536837165653</v>
      </c>
      <c r="AE536" s="203">
        <f t="shared" si="37"/>
        <v>0.50023463162834347</v>
      </c>
    </row>
    <row r="537" spans="26:31" x14ac:dyDescent="0.2">
      <c r="Z537" s="232">
        <f t="shared" si="39"/>
        <v>0.61799999999999999</v>
      </c>
      <c r="AA537" s="232">
        <v>1067</v>
      </c>
      <c r="AB537" s="232">
        <v>1068</v>
      </c>
      <c r="AC537" s="226">
        <f t="shared" si="38"/>
        <v>2135</v>
      </c>
      <c r="AD537" s="203">
        <f t="shared" si="36"/>
        <v>0.49976580796252928</v>
      </c>
      <c r="AE537" s="203">
        <f t="shared" si="37"/>
        <v>0.50023419203747077</v>
      </c>
    </row>
    <row r="538" spans="26:31" x14ac:dyDescent="0.2">
      <c r="Z538" s="232">
        <f t="shared" si="39"/>
        <v>0.61799999999999999</v>
      </c>
      <c r="AA538" s="232">
        <v>1069</v>
      </c>
      <c r="AB538" s="232">
        <v>1070</v>
      </c>
      <c r="AC538" s="226">
        <f t="shared" si="38"/>
        <v>2139</v>
      </c>
      <c r="AD538" s="203">
        <f t="shared" si="36"/>
        <v>0.49976624590930341</v>
      </c>
      <c r="AE538" s="203">
        <f t="shared" si="37"/>
        <v>0.50023375409069659</v>
      </c>
    </row>
    <row r="539" spans="26:31" x14ac:dyDescent="0.2">
      <c r="Z539" s="232">
        <f t="shared" si="39"/>
        <v>0.61799999999999999</v>
      </c>
      <c r="AA539" s="232">
        <v>1071</v>
      </c>
      <c r="AB539" s="232">
        <v>1072</v>
      </c>
      <c r="AC539" s="226">
        <f t="shared" si="38"/>
        <v>2143</v>
      </c>
      <c r="AD539" s="203">
        <f t="shared" si="36"/>
        <v>0.49976668222118525</v>
      </c>
      <c r="AE539" s="203">
        <f t="shared" si="37"/>
        <v>0.50023331777881475</v>
      </c>
    </row>
    <row r="540" spans="26:31" x14ac:dyDescent="0.2">
      <c r="Z540" s="232">
        <f t="shared" si="39"/>
        <v>0.61799999999999999</v>
      </c>
      <c r="AA540" s="232">
        <v>1073</v>
      </c>
      <c r="AB540" s="232">
        <v>1074</v>
      </c>
      <c r="AC540" s="226">
        <f t="shared" si="38"/>
        <v>2147</v>
      </c>
      <c r="AD540" s="203">
        <f t="shared" si="36"/>
        <v>0.49976711690731251</v>
      </c>
      <c r="AE540" s="203">
        <f t="shared" si="37"/>
        <v>0.50023288309268743</v>
      </c>
    </row>
    <row r="541" spans="26:31" x14ac:dyDescent="0.2">
      <c r="Z541" s="232">
        <f t="shared" si="39"/>
        <v>0.61799999999999999</v>
      </c>
      <c r="AA541" s="232">
        <v>1075</v>
      </c>
      <c r="AB541" s="232">
        <v>1076</v>
      </c>
      <c r="AC541" s="226">
        <f t="shared" si="38"/>
        <v>2151</v>
      </c>
      <c r="AD541" s="203">
        <f t="shared" si="36"/>
        <v>0.49976754997675499</v>
      </c>
      <c r="AE541" s="203">
        <f t="shared" si="37"/>
        <v>0.50023245002324501</v>
      </c>
    </row>
    <row r="542" spans="26:31" x14ac:dyDescent="0.2">
      <c r="Z542" s="232">
        <f t="shared" si="39"/>
        <v>0.61799999999999999</v>
      </c>
      <c r="AA542" s="232">
        <v>1077</v>
      </c>
      <c r="AB542" s="232">
        <v>1078</v>
      </c>
      <c r="AC542" s="226">
        <f t="shared" si="38"/>
        <v>2155</v>
      </c>
      <c r="AD542" s="203">
        <f t="shared" si="36"/>
        <v>0.49976798143851509</v>
      </c>
      <c r="AE542" s="203">
        <f t="shared" si="37"/>
        <v>0.50023201856148491</v>
      </c>
    </row>
    <row r="543" spans="26:31" x14ac:dyDescent="0.2">
      <c r="Z543" s="232">
        <f t="shared" si="39"/>
        <v>0.61799999999999999</v>
      </c>
      <c r="AA543" s="232">
        <v>1079</v>
      </c>
      <c r="AB543" s="232">
        <v>1080</v>
      </c>
      <c r="AC543" s="226">
        <f t="shared" si="38"/>
        <v>2159</v>
      </c>
      <c r="AD543" s="203">
        <f t="shared" si="36"/>
        <v>0.49976841130152849</v>
      </c>
      <c r="AE543" s="203">
        <f t="shared" si="37"/>
        <v>0.50023158869847151</v>
      </c>
    </row>
    <row r="544" spans="26:31" x14ac:dyDescent="0.2">
      <c r="Z544" s="232">
        <f t="shared" si="39"/>
        <v>0.61799999999999999</v>
      </c>
      <c r="AA544" s="232">
        <v>1081</v>
      </c>
      <c r="AB544" s="232">
        <v>1082</v>
      </c>
      <c r="AC544" s="226">
        <f t="shared" si="38"/>
        <v>2163</v>
      </c>
      <c r="AD544" s="203">
        <f t="shared" si="36"/>
        <v>0.49976883957466484</v>
      </c>
      <c r="AE544" s="203">
        <f t="shared" si="37"/>
        <v>0.50023116042533522</v>
      </c>
    </row>
    <row r="545" spans="26:31" x14ac:dyDescent="0.2">
      <c r="Z545" s="232">
        <f t="shared" si="39"/>
        <v>0.61799999999999999</v>
      </c>
      <c r="AA545" s="232">
        <v>1083</v>
      </c>
      <c r="AB545" s="232">
        <v>1084</v>
      </c>
      <c r="AC545" s="226">
        <f t="shared" si="38"/>
        <v>2167</v>
      </c>
      <c r="AD545" s="203">
        <f t="shared" si="36"/>
        <v>0.49976926626672818</v>
      </c>
      <c r="AE545" s="203">
        <f t="shared" si="37"/>
        <v>0.50023073373327176</v>
      </c>
    </row>
    <row r="546" spans="26:31" x14ac:dyDescent="0.2">
      <c r="Z546" s="232">
        <f t="shared" si="39"/>
        <v>0.61799999999999999</v>
      </c>
      <c r="AA546" s="232">
        <v>1085</v>
      </c>
      <c r="AB546" s="232">
        <v>1086</v>
      </c>
      <c r="AC546" s="226">
        <f t="shared" si="38"/>
        <v>2171</v>
      </c>
      <c r="AD546" s="203">
        <f t="shared" si="36"/>
        <v>0.49976969138645783</v>
      </c>
      <c r="AE546" s="203">
        <f t="shared" si="37"/>
        <v>0.50023030861354212</v>
      </c>
    </row>
    <row r="547" spans="26:31" x14ac:dyDescent="0.2">
      <c r="Z547" s="232">
        <f t="shared" si="39"/>
        <v>0.61799999999999999</v>
      </c>
      <c r="AA547" s="232">
        <v>1087</v>
      </c>
      <c r="AB547" s="232">
        <v>1088</v>
      </c>
      <c r="AC547" s="226">
        <f t="shared" si="38"/>
        <v>2175</v>
      </c>
      <c r="AD547" s="203">
        <f t="shared" si="36"/>
        <v>0.49977011494252871</v>
      </c>
      <c r="AE547" s="203">
        <f t="shared" si="37"/>
        <v>0.50022988505747124</v>
      </c>
    </row>
    <row r="548" spans="26:31" x14ac:dyDescent="0.2">
      <c r="Z548" s="232">
        <f t="shared" si="39"/>
        <v>0.61799999999999999</v>
      </c>
      <c r="AA548" s="232">
        <v>1089</v>
      </c>
      <c r="AB548" s="232">
        <v>1090</v>
      </c>
      <c r="AC548" s="226">
        <f t="shared" si="38"/>
        <v>2179</v>
      </c>
      <c r="AD548" s="203">
        <f t="shared" si="36"/>
        <v>0.49977053694355211</v>
      </c>
      <c r="AE548" s="203">
        <f t="shared" si="37"/>
        <v>0.50022946305644789</v>
      </c>
    </row>
    <row r="549" spans="26:31" x14ac:dyDescent="0.2">
      <c r="Z549" s="232">
        <f t="shared" si="39"/>
        <v>0.61799999999999999</v>
      </c>
      <c r="AA549" s="232">
        <v>1091</v>
      </c>
      <c r="AB549" s="232">
        <v>1092</v>
      </c>
      <c r="AC549" s="226">
        <f t="shared" si="38"/>
        <v>2183</v>
      </c>
      <c r="AD549" s="203">
        <f t="shared" si="36"/>
        <v>0.49977095739807603</v>
      </c>
      <c r="AE549" s="203">
        <f t="shared" si="37"/>
        <v>0.50022904260192391</v>
      </c>
    </row>
    <row r="550" spans="26:31" x14ac:dyDescent="0.2">
      <c r="Z550" s="232">
        <f t="shared" si="39"/>
        <v>0.61799999999999999</v>
      </c>
      <c r="AA550" s="232">
        <v>1093</v>
      </c>
      <c r="AB550" s="232">
        <v>1094</v>
      </c>
      <c r="AC550" s="226">
        <f t="shared" si="38"/>
        <v>2187</v>
      </c>
      <c r="AD550" s="203">
        <f t="shared" ref="AD550:AD602" si="40">AA550/$AC550</f>
        <v>0.49977137631458618</v>
      </c>
      <c r="AE550" s="203">
        <f t="shared" ref="AE550:AE602" si="41">AB550/$AC550</f>
        <v>0.50022862368541376</v>
      </c>
    </row>
    <row r="551" spans="26:31" x14ac:dyDescent="0.2">
      <c r="Z551" s="232">
        <f t="shared" si="39"/>
        <v>0.61799999999999999</v>
      </c>
      <c r="AA551" s="232">
        <v>1095</v>
      </c>
      <c r="AB551" s="232">
        <v>1096</v>
      </c>
      <c r="AC551" s="226">
        <f t="shared" si="38"/>
        <v>2191</v>
      </c>
      <c r="AD551" s="203">
        <f t="shared" si="40"/>
        <v>0.49977179370150615</v>
      </c>
      <c r="AE551" s="203">
        <f t="shared" si="41"/>
        <v>0.50022820629849385</v>
      </c>
    </row>
    <row r="552" spans="26:31" x14ac:dyDescent="0.2">
      <c r="Z552" s="232">
        <f t="shared" si="39"/>
        <v>0.61799999999999999</v>
      </c>
      <c r="AA552" s="232">
        <v>1097</v>
      </c>
      <c r="AB552" s="232">
        <v>1098</v>
      </c>
      <c r="AC552" s="226">
        <f t="shared" si="38"/>
        <v>2195</v>
      </c>
      <c r="AD552" s="203">
        <f t="shared" si="40"/>
        <v>0.4997722095671982</v>
      </c>
      <c r="AE552" s="203">
        <f t="shared" si="41"/>
        <v>0.50022779043280186</v>
      </c>
    </row>
    <row r="553" spans="26:31" x14ac:dyDescent="0.2">
      <c r="Z553" s="232">
        <f t="shared" si="39"/>
        <v>0.61799999999999999</v>
      </c>
      <c r="AA553" s="232">
        <v>1099</v>
      </c>
      <c r="AB553" s="232">
        <v>1100</v>
      </c>
      <c r="AC553" s="226">
        <f t="shared" si="38"/>
        <v>2199</v>
      </c>
      <c r="AD553" s="203">
        <f t="shared" si="40"/>
        <v>0.49977262391996363</v>
      </c>
      <c r="AE553" s="203">
        <f t="shared" si="41"/>
        <v>0.50022737608003642</v>
      </c>
    </row>
    <row r="554" spans="26:31" x14ac:dyDescent="0.2">
      <c r="Z554" s="232">
        <f t="shared" si="39"/>
        <v>0.61799999999999999</v>
      </c>
      <c r="AA554" s="232">
        <v>1101</v>
      </c>
      <c r="AB554" s="232">
        <v>1102</v>
      </c>
      <c r="AC554" s="226">
        <f t="shared" si="38"/>
        <v>2203</v>
      </c>
      <c r="AD554" s="203">
        <f t="shared" si="40"/>
        <v>0.49977303676804358</v>
      </c>
      <c r="AE554" s="203">
        <f t="shared" si="41"/>
        <v>0.50022696323195648</v>
      </c>
    </row>
    <row r="555" spans="26:31" x14ac:dyDescent="0.2">
      <c r="Z555" s="232">
        <f t="shared" si="39"/>
        <v>0.61799999999999999</v>
      </c>
      <c r="AA555" s="232">
        <v>1103</v>
      </c>
      <c r="AB555" s="232">
        <v>1104</v>
      </c>
      <c r="AC555" s="226">
        <f t="shared" si="38"/>
        <v>2207</v>
      </c>
      <c r="AD555" s="203">
        <f t="shared" si="40"/>
        <v>0.49977344811961938</v>
      </c>
      <c r="AE555" s="203">
        <f t="shared" si="41"/>
        <v>0.50022655188038057</v>
      </c>
    </row>
    <row r="556" spans="26:31" x14ac:dyDescent="0.2">
      <c r="Z556" s="232">
        <f t="shared" si="39"/>
        <v>0.61799999999999999</v>
      </c>
      <c r="AA556" s="232">
        <v>1105</v>
      </c>
      <c r="AB556" s="232">
        <v>1106</v>
      </c>
      <c r="AC556" s="226">
        <f t="shared" si="38"/>
        <v>2211</v>
      </c>
      <c r="AD556" s="203">
        <f t="shared" si="40"/>
        <v>0.49977385798281321</v>
      </c>
      <c r="AE556" s="203">
        <f t="shared" si="41"/>
        <v>0.50022614201718685</v>
      </c>
    </row>
    <row r="557" spans="26:31" x14ac:dyDescent="0.2">
      <c r="Z557" s="232">
        <f t="shared" si="39"/>
        <v>0.61799999999999999</v>
      </c>
      <c r="AA557" s="232">
        <v>1107</v>
      </c>
      <c r="AB557" s="232">
        <v>1108</v>
      </c>
      <c r="AC557" s="226">
        <f t="shared" si="38"/>
        <v>2215</v>
      </c>
      <c r="AD557" s="203">
        <f t="shared" si="40"/>
        <v>0.4997742663656885</v>
      </c>
      <c r="AE557" s="203">
        <f t="shared" si="41"/>
        <v>0.50022573363431155</v>
      </c>
    </row>
    <row r="558" spans="26:31" x14ac:dyDescent="0.2">
      <c r="Z558" s="232">
        <f t="shared" si="39"/>
        <v>0.61799999999999999</v>
      </c>
      <c r="AA558" s="232">
        <v>1109</v>
      </c>
      <c r="AB558" s="232">
        <v>1110</v>
      </c>
      <c r="AC558" s="226">
        <f t="shared" si="38"/>
        <v>2219</v>
      </c>
      <c r="AD558" s="203">
        <f t="shared" si="40"/>
        <v>0.49977467327625058</v>
      </c>
      <c r="AE558" s="203">
        <f t="shared" si="41"/>
        <v>0.50022532672374942</v>
      </c>
    </row>
    <row r="559" spans="26:31" x14ac:dyDescent="0.2">
      <c r="Z559" s="232">
        <f t="shared" si="39"/>
        <v>0.61799999999999999</v>
      </c>
      <c r="AA559" s="232">
        <v>1111</v>
      </c>
      <c r="AB559" s="232">
        <v>1112</v>
      </c>
      <c r="AC559" s="226">
        <f t="shared" si="38"/>
        <v>2223</v>
      </c>
      <c r="AD559" s="203">
        <f t="shared" si="40"/>
        <v>0.49977507872244714</v>
      </c>
      <c r="AE559" s="203">
        <f t="shared" si="41"/>
        <v>0.5002249212775528</v>
      </c>
    </row>
    <row r="560" spans="26:31" x14ac:dyDescent="0.2">
      <c r="Z560" s="232">
        <f t="shared" si="39"/>
        <v>0.61799999999999999</v>
      </c>
      <c r="AA560" s="232">
        <v>1113</v>
      </c>
      <c r="AB560" s="232">
        <v>1114</v>
      </c>
      <c r="AC560" s="226">
        <f t="shared" si="38"/>
        <v>2227</v>
      </c>
      <c r="AD560" s="203">
        <f t="shared" si="40"/>
        <v>0.49977548271216882</v>
      </c>
      <c r="AE560" s="203">
        <f t="shared" si="41"/>
        <v>0.50022451728783113</v>
      </c>
    </row>
    <row r="561" spans="26:31" x14ac:dyDescent="0.2">
      <c r="Z561" s="232">
        <f t="shared" si="39"/>
        <v>0.61799999999999999</v>
      </c>
      <c r="AA561" s="232">
        <v>1115</v>
      </c>
      <c r="AB561" s="232">
        <v>1116</v>
      </c>
      <c r="AC561" s="226">
        <f t="shared" si="38"/>
        <v>2231</v>
      </c>
      <c r="AD561" s="203">
        <f t="shared" si="40"/>
        <v>0.49977588525324967</v>
      </c>
      <c r="AE561" s="203">
        <f t="shared" si="41"/>
        <v>0.50022411474675033</v>
      </c>
    </row>
    <row r="562" spans="26:31" x14ac:dyDescent="0.2">
      <c r="Z562" s="232">
        <f t="shared" si="39"/>
        <v>0.61799999999999999</v>
      </c>
      <c r="AA562" s="232">
        <v>1117</v>
      </c>
      <c r="AB562" s="232">
        <v>1118</v>
      </c>
      <c r="AC562" s="226">
        <f t="shared" si="38"/>
        <v>2235</v>
      </c>
      <c r="AD562" s="203">
        <f t="shared" si="40"/>
        <v>0.49977628635346755</v>
      </c>
      <c r="AE562" s="203">
        <f t="shared" si="41"/>
        <v>0.5002237136465324</v>
      </c>
    </row>
    <row r="563" spans="26:31" x14ac:dyDescent="0.2">
      <c r="Z563" s="232">
        <f t="shared" si="39"/>
        <v>0.61799999999999999</v>
      </c>
      <c r="AA563" s="232">
        <v>1119</v>
      </c>
      <c r="AB563" s="232">
        <v>1120</v>
      </c>
      <c r="AC563" s="226">
        <f t="shared" ref="AC563:AC602" si="42">AA563+AB563</f>
        <v>2239</v>
      </c>
      <c r="AD563" s="203">
        <f t="shared" si="40"/>
        <v>0.49977668602054487</v>
      </c>
      <c r="AE563" s="203">
        <f t="shared" si="41"/>
        <v>0.50022331397945508</v>
      </c>
    </row>
    <row r="564" spans="26:31" x14ac:dyDescent="0.2">
      <c r="Z564" s="232">
        <f t="shared" si="39"/>
        <v>0.61799999999999999</v>
      </c>
      <c r="AA564" s="232">
        <v>1121</v>
      </c>
      <c r="AB564" s="232">
        <v>1122</v>
      </c>
      <c r="AC564" s="226">
        <f t="shared" si="42"/>
        <v>2243</v>
      </c>
      <c r="AD564" s="203">
        <f t="shared" si="40"/>
        <v>0.4997770842621489</v>
      </c>
      <c r="AE564" s="203">
        <f t="shared" si="41"/>
        <v>0.50022291573785105</v>
      </c>
    </row>
    <row r="565" spans="26:31" x14ac:dyDescent="0.2">
      <c r="Z565" s="232">
        <f t="shared" si="39"/>
        <v>0.61799999999999999</v>
      </c>
      <c r="AA565" s="232">
        <v>1123</v>
      </c>
      <c r="AB565" s="232">
        <v>1124</v>
      </c>
      <c r="AC565" s="226">
        <f t="shared" si="42"/>
        <v>2247</v>
      </c>
      <c r="AD565" s="203">
        <f t="shared" si="40"/>
        <v>0.49977748108589232</v>
      </c>
      <c r="AE565" s="203">
        <f t="shared" si="41"/>
        <v>0.50022251891410774</v>
      </c>
    </row>
    <row r="566" spans="26:31" x14ac:dyDescent="0.2">
      <c r="Z566" s="232">
        <f t="shared" si="39"/>
        <v>0.61799999999999999</v>
      </c>
      <c r="AA566" s="232">
        <v>1125</v>
      </c>
      <c r="AB566" s="232">
        <v>1126</v>
      </c>
      <c r="AC566" s="226">
        <f t="shared" si="42"/>
        <v>2251</v>
      </c>
      <c r="AD566" s="203">
        <f t="shared" si="40"/>
        <v>0.49977787649933364</v>
      </c>
      <c r="AE566" s="203">
        <f t="shared" si="41"/>
        <v>0.50022212350066642</v>
      </c>
    </row>
    <row r="567" spans="26:31" x14ac:dyDescent="0.2">
      <c r="Z567" s="232">
        <f t="shared" si="39"/>
        <v>0.61799999999999999</v>
      </c>
      <c r="AA567" s="232">
        <v>1127</v>
      </c>
      <c r="AB567" s="232">
        <v>1128</v>
      </c>
      <c r="AC567" s="226">
        <f t="shared" si="42"/>
        <v>2255</v>
      </c>
      <c r="AD567" s="203">
        <f t="shared" si="40"/>
        <v>0.49977827050997781</v>
      </c>
      <c r="AE567" s="203">
        <f t="shared" si="41"/>
        <v>0.50022172949002219</v>
      </c>
    </row>
    <row r="568" spans="26:31" x14ac:dyDescent="0.2">
      <c r="Z568" s="232">
        <f t="shared" si="39"/>
        <v>0.61799999999999999</v>
      </c>
      <c r="AA568" s="232">
        <v>1129</v>
      </c>
      <c r="AB568" s="232">
        <v>1130</v>
      </c>
      <c r="AC568" s="226">
        <f t="shared" si="42"/>
        <v>2259</v>
      </c>
      <c r="AD568" s="203">
        <f t="shared" si="40"/>
        <v>0.49977866312527669</v>
      </c>
      <c r="AE568" s="203">
        <f t="shared" si="41"/>
        <v>0.50022133687472337</v>
      </c>
    </row>
    <row r="569" spans="26:31" x14ac:dyDescent="0.2">
      <c r="Z569" s="232">
        <f t="shared" si="39"/>
        <v>0.61799999999999999</v>
      </c>
      <c r="AA569" s="232">
        <v>1131</v>
      </c>
      <c r="AB569" s="232">
        <v>1132</v>
      </c>
      <c r="AC569" s="226">
        <f t="shared" si="42"/>
        <v>2263</v>
      </c>
      <c r="AD569" s="203">
        <f t="shared" si="40"/>
        <v>0.49977905435262926</v>
      </c>
      <c r="AE569" s="203">
        <f t="shared" si="41"/>
        <v>0.50022094564737074</v>
      </c>
    </row>
    <row r="570" spans="26:31" x14ac:dyDescent="0.2">
      <c r="Z570" s="232">
        <f t="shared" si="39"/>
        <v>0.61799999999999999</v>
      </c>
      <c r="AA570" s="232">
        <v>1133</v>
      </c>
      <c r="AB570" s="232">
        <v>1134</v>
      </c>
      <c r="AC570" s="226">
        <f t="shared" si="42"/>
        <v>2267</v>
      </c>
      <c r="AD570" s="203">
        <f t="shared" si="40"/>
        <v>0.49977944419938242</v>
      </c>
      <c r="AE570" s="203">
        <f t="shared" si="41"/>
        <v>0.50022055580061753</v>
      </c>
    </row>
    <row r="571" spans="26:31" x14ac:dyDescent="0.2">
      <c r="Z571" s="232">
        <f t="shared" si="39"/>
        <v>0.61799999999999999</v>
      </c>
      <c r="AA571" s="232">
        <v>1135</v>
      </c>
      <c r="AB571" s="232">
        <v>1136</v>
      </c>
      <c r="AC571" s="226">
        <f t="shared" si="42"/>
        <v>2271</v>
      </c>
      <c r="AD571" s="203">
        <f t="shared" si="40"/>
        <v>0.49977983267283133</v>
      </c>
      <c r="AE571" s="203">
        <f t="shared" si="41"/>
        <v>0.50022016732716867</v>
      </c>
    </row>
    <row r="572" spans="26:31" x14ac:dyDescent="0.2">
      <c r="Z572" s="232">
        <f t="shared" si="39"/>
        <v>0.61799999999999999</v>
      </c>
      <c r="AA572" s="232">
        <v>1137</v>
      </c>
      <c r="AB572" s="232">
        <v>1138</v>
      </c>
      <c r="AC572" s="226">
        <f t="shared" si="42"/>
        <v>2275</v>
      </c>
      <c r="AD572" s="203">
        <f t="shared" si="40"/>
        <v>0.4997802197802198</v>
      </c>
      <c r="AE572" s="203">
        <f t="shared" si="41"/>
        <v>0.5002197802197802</v>
      </c>
    </row>
    <row r="573" spans="26:31" x14ac:dyDescent="0.2">
      <c r="Z573" s="232">
        <f t="shared" si="39"/>
        <v>0.61799999999999999</v>
      </c>
      <c r="AA573" s="232">
        <v>1139</v>
      </c>
      <c r="AB573" s="232">
        <v>1140</v>
      </c>
      <c r="AC573" s="226">
        <f t="shared" si="42"/>
        <v>2279</v>
      </c>
      <c r="AD573" s="203">
        <f t="shared" si="40"/>
        <v>0.49978060552874065</v>
      </c>
      <c r="AE573" s="203">
        <f t="shared" si="41"/>
        <v>0.50021939447125929</v>
      </c>
    </row>
    <row r="574" spans="26:31" x14ac:dyDescent="0.2">
      <c r="Z574" s="232">
        <f t="shared" si="39"/>
        <v>0.61799999999999999</v>
      </c>
      <c r="AA574" s="232">
        <v>1141</v>
      </c>
      <c r="AB574" s="232">
        <v>1142</v>
      </c>
      <c r="AC574" s="226">
        <f t="shared" si="42"/>
        <v>2283</v>
      </c>
      <c r="AD574" s="203">
        <f t="shared" si="40"/>
        <v>0.4997809899255366</v>
      </c>
      <c r="AE574" s="203">
        <f t="shared" si="41"/>
        <v>0.50021901007446345</v>
      </c>
    </row>
    <row r="575" spans="26:31" x14ac:dyDescent="0.2">
      <c r="Z575" s="232">
        <f t="shared" si="39"/>
        <v>0.61799999999999999</v>
      </c>
      <c r="AA575" s="232">
        <v>1143</v>
      </c>
      <c r="AB575" s="232">
        <v>1144</v>
      </c>
      <c r="AC575" s="226">
        <f t="shared" si="42"/>
        <v>2287</v>
      </c>
      <c r="AD575" s="203">
        <f t="shared" si="40"/>
        <v>0.49978137297770003</v>
      </c>
      <c r="AE575" s="203">
        <f t="shared" si="41"/>
        <v>0.50021862702229991</v>
      </c>
    </row>
    <row r="576" spans="26:31" x14ac:dyDescent="0.2">
      <c r="Z576" s="232">
        <f t="shared" si="39"/>
        <v>0.61799999999999999</v>
      </c>
      <c r="AA576" s="232">
        <v>1145</v>
      </c>
      <c r="AB576" s="232">
        <v>1146</v>
      </c>
      <c r="AC576" s="226">
        <f t="shared" si="42"/>
        <v>2291</v>
      </c>
      <c r="AD576" s="203">
        <f t="shared" si="40"/>
        <v>0.49978175469227409</v>
      </c>
      <c r="AE576" s="203">
        <f t="shared" si="41"/>
        <v>0.50021824530772585</v>
      </c>
    </row>
    <row r="577" spans="26:31" x14ac:dyDescent="0.2">
      <c r="Z577" s="232">
        <f t="shared" si="39"/>
        <v>0.61799999999999999</v>
      </c>
      <c r="AA577" s="232">
        <v>1147</v>
      </c>
      <c r="AB577" s="232">
        <v>1148</v>
      </c>
      <c r="AC577" s="226">
        <f t="shared" si="42"/>
        <v>2295</v>
      </c>
      <c r="AD577" s="203">
        <f t="shared" si="40"/>
        <v>0.49978213507625274</v>
      </c>
      <c r="AE577" s="203">
        <f t="shared" si="41"/>
        <v>0.50021786492374731</v>
      </c>
    </row>
    <row r="578" spans="26:31" x14ac:dyDescent="0.2">
      <c r="Z578" s="232">
        <f t="shared" si="39"/>
        <v>0.61799999999999999</v>
      </c>
      <c r="AA578" s="232">
        <v>1149</v>
      </c>
      <c r="AB578" s="232">
        <v>1150</v>
      </c>
      <c r="AC578" s="226">
        <f t="shared" si="42"/>
        <v>2299</v>
      </c>
      <c r="AD578" s="203">
        <f t="shared" si="40"/>
        <v>0.49978251413658115</v>
      </c>
      <c r="AE578" s="203">
        <f t="shared" si="41"/>
        <v>0.50021748586341885</v>
      </c>
    </row>
    <row r="579" spans="26:31" x14ac:dyDescent="0.2">
      <c r="Z579" s="232">
        <f t="shared" si="39"/>
        <v>0.61799999999999999</v>
      </c>
      <c r="AA579" s="232">
        <v>1151</v>
      </c>
      <c r="AB579" s="232">
        <v>1152</v>
      </c>
      <c r="AC579" s="226">
        <f t="shared" si="42"/>
        <v>2303</v>
      </c>
      <c r="AD579" s="203">
        <f t="shared" si="40"/>
        <v>0.49978289188015634</v>
      </c>
      <c r="AE579" s="203">
        <f t="shared" si="41"/>
        <v>0.50021710811984366</v>
      </c>
    </row>
    <row r="580" spans="26:31" x14ac:dyDescent="0.2">
      <c r="Z580" s="232">
        <f t="shared" si="39"/>
        <v>0.61799999999999999</v>
      </c>
      <c r="AA580" s="232">
        <v>1153</v>
      </c>
      <c r="AB580" s="232">
        <v>1154</v>
      </c>
      <c r="AC580" s="226">
        <f t="shared" si="42"/>
        <v>2307</v>
      </c>
      <c r="AD580" s="203">
        <f t="shared" si="40"/>
        <v>0.49978326831382747</v>
      </c>
      <c r="AE580" s="203">
        <f t="shared" si="41"/>
        <v>0.50021673168617253</v>
      </c>
    </row>
    <row r="581" spans="26:31" x14ac:dyDescent="0.2">
      <c r="Z581" s="232">
        <f t="shared" si="39"/>
        <v>0.61799999999999999</v>
      </c>
      <c r="AA581" s="232">
        <v>1155</v>
      </c>
      <c r="AB581" s="232">
        <v>1156</v>
      </c>
      <c r="AC581" s="226">
        <f t="shared" si="42"/>
        <v>2311</v>
      </c>
      <c r="AD581" s="203">
        <f t="shared" si="40"/>
        <v>0.49978364344439635</v>
      </c>
      <c r="AE581" s="203">
        <f t="shared" si="41"/>
        <v>0.50021635655560359</v>
      </c>
    </row>
    <row r="582" spans="26:31" x14ac:dyDescent="0.2">
      <c r="Z582" s="232">
        <f t="shared" ref="Z582:Z602" si="43">Z581</f>
        <v>0.61799999999999999</v>
      </c>
      <c r="AA582" s="232">
        <v>1157</v>
      </c>
      <c r="AB582" s="232">
        <v>1158</v>
      </c>
      <c r="AC582" s="226">
        <f t="shared" si="42"/>
        <v>2315</v>
      </c>
      <c r="AD582" s="203">
        <f t="shared" si="40"/>
        <v>0.49978401727861771</v>
      </c>
      <c r="AE582" s="203">
        <f t="shared" si="41"/>
        <v>0.50021598272138224</v>
      </c>
    </row>
    <row r="583" spans="26:31" x14ac:dyDescent="0.2">
      <c r="Z583" s="232">
        <f t="shared" si="43"/>
        <v>0.61799999999999999</v>
      </c>
      <c r="AA583" s="232">
        <v>1159</v>
      </c>
      <c r="AB583" s="232">
        <v>1160</v>
      </c>
      <c r="AC583" s="226">
        <f t="shared" si="42"/>
        <v>2319</v>
      </c>
      <c r="AD583" s="203">
        <f t="shared" si="40"/>
        <v>0.49978438982319967</v>
      </c>
      <c r="AE583" s="203">
        <f t="shared" si="41"/>
        <v>0.50021561017680038</v>
      </c>
    </row>
    <row r="584" spans="26:31" x14ac:dyDescent="0.2">
      <c r="Z584" s="232">
        <f t="shared" si="43"/>
        <v>0.61799999999999999</v>
      </c>
      <c r="AA584" s="232">
        <v>1161</v>
      </c>
      <c r="AB584" s="232">
        <v>1162</v>
      </c>
      <c r="AC584" s="226">
        <f t="shared" si="42"/>
        <v>2323</v>
      </c>
      <c r="AD584" s="203">
        <f t="shared" si="40"/>
        <v>0.49978476108480413</v>
      </c>
      <c r="AE584" s="203">
        <f t="shared" si="41"/>
        <v>0.50021523891519581</v>
      </c>
    </row>
    <row r="585" spans="26:31" x14ac:dyDescent="0.2">
      <c r="Z585" s="232">
        <f t="shared" si="43"/>
        <v>0.61799999999999999</v>
      </c>
      <c r="AA585" s="232">
        <v>1163</v>
      </c>
      <c r="AB585" s="232">
        <v>1164</v>
      </c>
      <c r="AC585" s="226">
        <f t="shared" si="42"/>
        <v>2327</v>
      </c>
      <c r="AD585" s="203">
        <f t="shared" si="40"/>
        <v>0.49978513107004729</v>
      </c>
      <c r="AE585" s="203">
        <f t="shared" si="41"/>
        <v>0.50021486892995271</v>
      </c>
    </row>
    <row r="586" spans="26:31" x14ac:dyDescent="0.2">
      <c r="Z586" s="232">
        <f t="shared" si="43"/>
        <v>0.61799999999999999</v>
      </c>
      <c r="AA586" s="232">
        <v>1165</v>
      </c>
      <c r="AB586" s="232">
        <v>1166</v>
      </c>
      <c r="AC586" s="226">
        <f t="shared" si="42"/>
        <v>2331</v>
      </c>
      <c r="AD586" s="203">
        <f t="shared" si="40"/>
        <v>0.4997854997854998</v>
      </c>
      <c r="AE586" s="203">
        <f t="shared" si="41"/>
        <v>0.5002145002145002</v>
      </c>
    </row>
    <row r="587" spans="26:31" x14ac:dyDescent="0.2">
      <c r="Z587" s="232">
        <f t="shared" si="43"/>
        <v>0.61799999999999999</v>
      </c>
      <c r="AA587" s="232">
        <v>1167</v>
      </c>
      <c r="AB587" s="232">
        <v>1168</v>
      </c>
      <c r="AC587" s="226">
        <f t="shared" si="42"/>
        <v>2335</v>
      </c>
      <c r="AD587" s="203">
        <f t="shared" si="40"/>
        <v>0.49978586723768736</v>
      </c>
      <c r="AE587" s="203">
        <f t="shared" si="41"/>
        <v>0.50021413276231264</v>
      </c>
    </row>
    <row r="588" spans="26:31" x14ac:dyDescent="0.2">
      <c r="Z588" s="232">
        <f t="shared" si="43"/>
        <v>0.61799999999999999</v>
      </c>
      <c r="AA588" s="232">
        <v>1169</v>
      </c>
      <c r="AB588" s="232">
        <v>1170</v>
      </c>
      <c r="AC588" s="226">
        <f t="shared" si="42"/>
        <v>2339</v>
      </c>
      <c r="AD588" s="203">
        <f t="shared" si="40"/>
        <v>0.49978623343309109</v>
      </c>
      <c r="AE588" s="203">
        <f t="shared" si="41"/>
        <v>0.50021376656690897</v>
      </c>
    </row>
    <row r="589" spans="26:31" x14ac:dyDescent="0.2">
      <c r="Z589" s="232">
        <f t="shared" si="43"/>
        <v>0.61799999999999999</v>
      </c>
      <c r="AA589" s="232">
        <v>1171</v>
      </c>
      <c r="AB589" s="232">
        <v>1172</v>
      </c>
      <c r="AC589" s="226">
        <f t="shared" si="42"/>
        <v>2343</v>
      </c>
      <c r="AD589" s="203">
        <f t="shared" si="40"/>
        <v>0.49978659837814765</v>
      </c>
      <c r="AE589" s="203">
        <f t="shared" si="41"/>
        <v>0.50021340162185235</v>
      </c>
    </row>
    <row r="590" spans="26:31" x14ac:dyDescent="0.2">
      <c r="Z590" s="232">
        <f t="shared" si="43"/>
        <v>0.61799999999999999</v>
      </c>
      <c r="AA590" s="232">
        <v>1173</v>
      </c>
      <c r="AB590" s="232">
        <v>1174</v>
      </c>
      <c r="AC590" s="226">
        <f t="shared" si="42"/>
        <v>2347</v>
      </c>
      <c r="AD590" s="203">
        <f t="shared" si="40"/>
        <v>0.49978696207925011</v>
      </c>
      <c r="AE590" s="203">
        <f t="shared" si="41"/>
        <v>0.50021303792074989</v>
      </c>
    </row>
    <row r="591" spans="26:31" x14ac:dyDescent="0.2">
      <c r="Z591" s="232">
        <f t="shared" si="43"/>
        <v>0.61799999999999999</v>
      </c>
      <c r="AA591" s="232">
        <v>1175</v>
      </c>
      <c r="AB591" s="232">
        <v>1176</v>
      </c>
      <c r="AC591" s="226">
        <f t="shared" si="42"/>
        <v>2351</v>
      </c>
      <c r="AD591" s="203">
        <f t="shared" si="40"/>
        <v>0.49978732454274777</v>
      </c>
      <c r="AE591" s="203">
        <f t="shared" si="41"/>
        <v>0.50021267545725223</v>
      </c>
    </row>
    <row r="592" spans="26:31" x14ac:dyDescent="0.2">
      <c r="Z592" s="232">
        <f t="shared" si="43"/>
        <v>0.61799999999999999</v>
      </c>
      <c r="AA592" s="232">
        <v>1177</v>
      </c>
      <c r="AB592" s="232">
        <v>1178</v>
      </c>
      <c r="AC592" s="226">
        <f t="shared" si="42"/>
        <v>2355</v>
      </c>
      <c r="AD592" s="203">
        <f t="shared" si="40"/>
        <v>0.49978768577494692</v>
      </c>
      <c r="AE592" s="203">
        <f t="shared" si="41"/>
        <v>0.50021231422505308</v>
      </c>
    </row>
    <row r="593" spans="26:31" x14ac:dyDescent="0.2">
      <c r="Z593" s="232">
        <f t="shared" si="43"/>
        <v>0.61799999999999999</v>
      </c>
      <c r="AA593" s="232">
        <v>1179</v>
      </c>
      <c r="AB593" s="232">
        <v>1180</v>
      </c>
      <c r="AC593" s="226">
        <f t="shared" si="42"/>
        <v>2359</v>
      </c>
      <c r="AD593" s="203">
        <f t="shared" si="40"/>
        <v>0.49978804578211106</v>
      </c>
      <c r="AE593" s="203">
        <f t="shared" si="41"/>
        <v>0.50021195421788889</v>
      </c>
    </row>
    <row r="594" spans="26:31" x14ac:dyDescent="0.2">
      <c r="Z594" s="232">
        <f t="shared" si="43"/>
        <v>0.61799999999999999</v>
      </c>
      <c r="AA594" s="232">
        <v>1181</v>
      </c>
      <c r="AB594" s="232">
        <v>1182</v>
      </c>
      <c r="AC594" s="226">
        <f t="shared" si="42"/>
        <v>2363</v>
      </c>
      <c r="AD594" s="203">
        <f t="shared" si="40"/>
        <v>0.49978840457046125</v>
      </c>
      <c r="AE594" s="203">
        <f t="shared" si="41"/>
        <v>0.50021159542953875</v>
      </c>
    </row>
    <row r="595" spans="26:31" x14ac:dyDescent="0.2">
      <c r="Z595" s="232">
        <f t="shared" si="43"/>
        <v>0.61799999999999999</v>
      </c>
      <c r="AA595" s="232">
        <v>1183</v>
      </c>
      <c r="AB595" s="232">
        <v>1184</v>
      </c>
      <c r="AC595" s="226">
        <f t="shared" si="42"/>
        <v>2367</v>
      </c>
      <c r="AD595" s="203">
        <f t="shared" si="40"/>
        <v>0.49978876214617657</v>
      </c>
      <c r="AE595" s="203">
        <f t="shared" si="41"/>
        <v>0.50021123785382338</v>
      </c>
    </row>
    <row r="596" spans="26:31" x14ac:dyDescent="0.2">
      <c r="Z596" s="232">
        <f t="shared" si="43"/>
        <v>0.61799999999999999</v>
      </c>
      <c r="AA596" s="232">
        <v>1185</v>
      </c>
      <c r="AB596" s="232">
        <v>1186</v>
      </c>
      <c r="AC596" s="226">
        <f t="shared" si="42"/>
        <v>2371</v>
      </c>
      <c r="AD596" s="203">
        <f t="shared" si="40"/>
        <v>0.49978911851539437</v>
      </c>
      <c r="AE596" s="203">
        <f t="shared" si="41"/>
        <v>0.50021088148460569</v>
      </c>
    </row>
    <row r="597" spans="26:31" x14ac:dyDescent="0.2">
      <c r="Z597" s="232">
        <f t="shared" si="43"/>
        <v>0.61799999999999999</v>
      </c>
      <c r="AA597" s="232">
        <v>1187</v>
      </c>
      <c r="AB597" s="232">
        <v>1188</v>
      </c>
      <c r="AC597" s="226">
        <f t="shared" si="42"/>
        <v>2375</v>
      </c>
      <c r="AD597" s="203">
        <f t="shared" si="40"/>
        <v>0.49978947368421051</v>
      </c>
      <c r="AE597" s="203">
        <f t="shared" si="41"/>
        <v>0.50021052631578944</v>
      </c>
    </row>
    <row r="598" spans="26:31" x14ac:dyDescent="0.2">
      <c r="Z598" s="232">
        <f t="shared" si="43"/>
        <v>0.61799999999999999</v>
      </c>
      <c r="AA598" s="232">
        <v>1189</v>
      </c>
      <c r="AB598" s="232">
        <v>1190</v>
      </c>
      <c r="AC598" s="226">
        <f t="shared" si="42"/>
        <v>2379</v>
      </c>
      <c r="AD598" s="203">
        <f t="shared" si="40"/>
        <v>0.49978982765868013</v>
      </c>
      <c r="AE598" s="203">
        <f t="shared" si="41"/>
        <v>0.50021017234131993</v>
      </c>
    </row>
    <row r="599" spans="26:31" x14ac:dyDescent="0.2">
      <c r="Z599" s="232">
        <f t="shared" si="43"/>
        <v>0.61799999999999999</v>
      </c>
      <c r="AA599" s="232">
        <v>1191</v>
      </c>
      <c r="AB599" s="232">
        <v>1192</v>
      </c>
      <c r="AC599" s="226">
        <f t="shared" si="42"/>
        <v>2383</v>
      </c>
      <c r="AD599" s="203">
        <f t="shared" si="40"/>
        <v>0.49979018044481743</v>
      </c>
      <c r="AE599" s="203">
        <f t="shared" si="41"/>
        <v>0.50020981955518251</v>
      </c>
    </row>
    <row r="600" spans="26:31" x14ac:dyDescent="0.2">
      <c r="Z600" s="232">
        <f t="shared" si="43"/>
        <v>0.61799999999999999</v>
      </c>
      <c r="AA600" s="232">
        <v>1193</v>
      </c>
      <c r="AB600" s="232">
        <v>1194</v>
      </c>
      <c r="AC600" s="226">
        <f t="shared" si="42"/>
        <v>2387</v>
      </c>
      <c r="AD600" s="203">
        <f t="shared" si="40"/>
        <v>0.49979053204859658</v>
      </c>
      <c r="AE600" s="203">
        <f t="shared" si="41"/>
        <v>0.50020946795140342</v>
      </c>
    </row>
    <row r="601" spans="26:31" x14ac:dyDescent="0.2">
      <c r="Z601" s="232">
        <f t="shared" si="43"/>
        <v>0.61799999999999999</v>
      </c>
      <c r="AA601" s="232">
        <v>1195</v>
      </c>
      <c r="AB601" s="232">
        <v>1196</v>
      </c>
      <c r="AC601" s="226">
        <f t="shared" si="42"/>
        <v>2391</v>
      </c>
      <c r="AD601" s="203">
        <f t="shared" si="40"/>
        <v>0.49979088247595149</v>
      </c>
      <c r="AE601" s="203">
        <f t="shared" si="41"/>
        <v>0.50020911752404851</v>
      </c>
    </row>
    <row r="602" spans="26:31" x14ac:dyDescent="0.2">
      <c r="Z602" s="232">
        <f t="shared" si="43"/>
        <v>0.61799999999999999</v>
      </c>
      <c r="AA602" s="232">
        <v>1197</v>
      </c>
      <c r="AB602" s="232">
        <v>1198</v>
      </c>
      <c r="AC602" s="226">
        <f t="shared" si="42"/>
        <v>2395</v>
      </c>
      <c r="AD602" s="203">
        <f t="shared" si="40"/>
        <v>0.49979123173277662</v>
      </c>
      <c r="AE602" s="203">
        <f t="shared" si="41"/>
        <v>0.50020876826722338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5E7D3-FF21-43DD-A525-688D8E7501AD}">
  <dimension ref="A1:AX2619"/>
  <sheetViews>
    <sheetView showGridLines="0" topLeftCell="A22" zoomScale="106" zoomScaleNormal="106" workbookViewId="0">
      <selection activeCell="K31" sqref="K31:K45"/>
    </sheetView>
  </sheetViews>
  <sheetFormatPr defaultRowHeight="12.75" x14ac:dyDescent="0.2"/>
  <cols>
    <col min="1" max="1" width="12.1640625" style="2" customWidth="1"/>
    <col min="2" max="2" width="18.83203125" style="2" bestFit="1" customWidth="1"/>
    <col min="3" max="3" width="14" style="1" bestFit="1" customWidth="1"/>
    <col min="4" max="4" width="26.33203125" style="88" customWidth="1"/>
    <col min="5" max="5" width="20.1640625" style="1" customWidth="1"/>
    <col min="6" max="6" width="25.6640625" style="91" customWidth="1"/>
    <col min="7" max="7" width="29.5" style="1" customWidth="1"/>
    <col min="8" max="8" width="22.83203125" style="1" customWidth="1"/>
    <col min="9" max="9" width="4.5" style="1" customWidth="1"/>
    <col min="10" max="10" width="4.1640625" style="1" bestFit="1" customWidth="1"/>
    <col min="11" max="11" width="13.5" style="1" bestFit="1" customWidth="1"/>
    <col min="12" max="12" width="11.6640625" style="1" bestFit="1" customWidth="1"/>
    <col min="13" max="13" width="15.5" style="1" customWidth="1"/>
    <col min="14" max="14" width="5.6640625" style="1" customWidth="1"/>
    <col min="15" max="15" width="11.1640625" style="1" customWidth="1"/>
    <col min="16" max="17" width="11.1640625" style="4" customWidth="1"/>
    <col min="18" max="19" width="9.6640625" style="1" customWidth="1"/>
    <col min="20" max="20" width="13.33203125" style="1" customWidth="1"/>
    <col min="21" max="21" width="11.5" style="1" bestFit="1" customWidth="1"/>
    <col min="22" max="22" width="11.5" style="1" customWidth="1"/>
    <col min="23" max="23" width="16" style="1" bestFit="1" customWidth="1"/>
    <col min="24" max="24" width="22.6640625" style="1" customWidth="1"/>
    <col min="25" max="25" width="42.5" style="1" bestFit="1" customWidth="1"/>
    <col min="26" max="27" width="9.33203125" style="10"/>
    <col min="28" max="34" width="43.6640625" style="1" customWidth="1"/>
    <col min="35" max="35" width="14.6640625" style="1" bestFit="1" customWidth="1"/>
    <col min="36" max="36" width="13.5" style="2" bestFit="1" customWidth="1"/>
    <col min="37" max="37" width="19" style="1" bestFit="1" customWidth="1"/>
    <col min="38" max="38" width="16.33203125" style="1" customWidth="1"/>
    <col min="39" max="39" width="19.33203125" style="1" customWidth="1"/>
    <col min="40" max="40" width="11.33203125" style="7" customWidth="1"/>
    <col min="41" max="41" width="115.5" style="8" bestFit="1" customWidth="1"/>
    <col min="42" max="49" width="14.6640625" style="1" bestFit="1" customWidth="1"/>
    <col min="50" max="50" width="16" style="1" bestFit="1" customWidth="1"/>
    <col min="51" max="16384" width="9.33203125" style="1"/>
  </cols>
  <sheetData>
    <row r="1" spans="1:50" ht="39" customHeight="1" x14ac:dyDescent="0.2">
      <c r="F1" s="289" t="s">
        <v>0</v>
      </c>
      <c r="G1" s="290"/>
      <c r="H1" s="290"/>
      <c r="I1" s="290"/>
      <c r="J1" s="290"/>
      <c r="K1" s="290"/>
      <c r="L1" s="290"/>
      <c r="M1" s="290"/>
    </row>
    <row r="2" spans="1:50" ht="13.5" thickBot="1" x14ac:dyDescent="0.25">
      <c r="A2" s="3"/>
      <c r="B2" s="3"/>
      <c r="C2" s="4"/>
      <c r="D2" s="5"/>
      <c r="E2" s="4"/>
      <c r="F2" s="205"/>
      <c r="G2" s="4"/>
      <c r="H2" s="4"/>
      <c r="I2" s="4"/>
      <c r="J2" s="4"/>
      <c r="K2" s="4"/>
      <c r="L2" s="4"/>
      <c r="M2" s="4"/>
      <c r="N2" s="4"/>
      <c r="O2" s="4"/>
      <c r="R2" s="4"/>
      <c r="S2" s="4"/>
      <c r="T2" s="4"/>
      <c r="U2" s="4"/>
      <c r="V2" s="4"/>
      <c r="W2" s="4"/>
      <c r="X2" s="4"/>
      <c r="Y2" s="4"/>
      <c r="Z2" s="6"/>
      <c r="AA2" s="6"/>
      <c r="AB2" s="4"/>
      <c r="AC2" s="4"/>
      <c r="AD2" s="4"/>
    </row>
    <row r="3" spans="1:50" ht="20.25" customHeight="1" thickTop="1" x14ac:dyDescent="0.25">
      <c r="A3" s="3"/>
      <c r="B3" s="94"/>
      <c r="C3" s="95"/>
      <c r="D3" s="96"/>
      <c r="E3" s="95"/>
      <c r="F3" s="299" t="s">
        <v>1</v>
      </c>
      <c r="G3" s="300"/>
      <c r="H3" s="301"/>
      <c r="I3" s="302"/>
      <c r="J3" s="302"/>
      <c r="K3" s="302"/>
      <c r="L3" s="302"/>
      <c r="M3" s="303"/>
      <c r="N3" s="9"/>
      <c r="O3" s="9"/>
      <c r="P3" s="9"/>
      <c r="Q3" s="9"/>
      <c r="R3" s="4"/>
      <c r="S3" s="4"/>
      <c r="T3" s="4"/>
      <c r="U3" s="4"/>
      <c r="V3" s="4"/>
    </row>
    <row r="4" spans="1:50" ht="30" customHeight="1" thickBot="1" x14ac:dyDescent="0.25">
      <c r="A4" s="3"/>
      <c r="B4" s="104"/>
      <c r="C4" s="95"/>
      <c r="D4" s="96"/>
      <c r="E4" s="95"/>
      <c r="F4" s="304" t="s">
        <v>2</v>
      </c>
      <c r="G4" s="305"/>
      <c r="H4" s="305"/>
      <c r="I4" s="305"/>
      <c r="J4" s="305"/>
      <c r="K4" s="305"/>
      <c r="L4" s="305"/>
      <c r="M4" s="306"/>
      <c r="N4" s="11"/>
      <c r="O4" s="11"/>
      <c r="R4" s="4"/>
      <c r="S4" s="4"/>
      <c r="T4" s="4"/>
      <c r="U4" s="4"/>
      <c r="V4" s="4"/>
    </row>
    <row r="5" spans="1:50" s="4" customFormat="1" ht="22.5" customHeight="1" thickTop="1" thickBot="1" x14ac:dyDescent="0.25">
      <c r="B5" s="94"/>
      <c r="C5" s="95"/>
      <c r="D5" s="181" t="s">
        <v>3</v>
      </c>
      <c r="E5" s="95"/>
      <c r="F5" s="206" t="s">
        <v>4</v>
      </c>
      <c r="G5" s="147" t="s">
        <v>5</v>
      </c>
      <c r="H5" s="11"/>
      <c r="I5" s="11"/>
      <c r="J5" s="11"/>
      <c r="K5" s="11"/>
      <c r="L5" s="11"/>
      <c r="M5" s="11"/>
      <c r="N5" s="11"/>
      <c r="O5" s="11"/>
      <c r="Z5" s="6"/>
      <c r="AA5" s="6"/>
      <c r="AJ5" s="3"/>
      <c r="AN5" s="13"/>
      <c r="AO5" s="14"/>
    </row>
    <row r="6" spans="1:50" s="15" customFormat="1" ht="35.25" customHeight="1" thickTop="1" thickBot="1" x14ac:dyDescent="0.25">
      <c r="A6" s="16"/>
      <c r="B6" s="97"/>
      <c r="D6" s="162" t="s">
        <v>6</v>
      </c>
      <c r="E6" s="100"/>
      <c r="F6" s="207" t="s">
        <v>7</v>
      </c>
      <c r="G6" s="132" t="s">
        <v>8</v>
      </c>
      <c r="H6" s="133" t="s">
        <v>9</v>
      </c>
      <c r="I6" s="283" t="s">
        <v>10</v>
      </c>
      <c r="J6" s="128"/>
      <c r="K6" s="129">
        <v>0.61799999999999999</v>
      </c>
      <c r="L6" s="130">
        <v>0.38200000000000001</v>
      </c>
      <c r="M6" s="17" t="s">
        <v>11</v>
      </c>
      <c r="N6" s="18"/>
      <c r="O6" s="18"/>
      <c r="P6" s="18"/>
      <c r="Q6" s="18"/>
      <c r="R6" s="19"/>
      <c r="S6" s="19"/>
      <c r="T6" s="19"/>
      <c r="U6" s="20"/>
      <c r="V6" s="20"/>
      <c r="Y6" s="21"/>
      <c r="Z6" s="22"/>
      <c r="AA6" s="22"/>
      <c r="AB6" s="23"/>
      <c r="AC6" s="23"/>
      <c r="AD6" s="23"/>
      <c r="AE6" s="23"/>
      <c r="AF6" s="23"/>
      <c r="AG6" s="23"/>
      <c r="AH6" s="23"/>
      <c r="AN6" s="21"/>
      <c r="AO6" s="24"/>
    </row>
    <row r="7" spans="1:50" ht="13.5" thickTop="1" x14ac:dyDescent="0.2">
      <c r="A7" s="25"/>
      <c r="C7" s="58" t="s">
        <v>12</v>
      </c>
      <c r="D7" s="27">
        <f t="shared" ref="D7:D13" si="0">D8*0.5</f>
        <v>7.8125E-3</v>
      </c>
      <c r="E7" s="100"/>
      <c r="F7" s="206"/>
      <c r="G7" s="179">
        <f>2^(1/12)</f>
        <v>1.0594630943592953</v>
      </c>
      <c r="H7" s="28"/>
      <c r="I7" s="284"/>
      <c r="J7" s="28"/>
      <c r="K7" s="29"/>
      <c r="L7" s="18"/>
      <c r="M7" s="18"/>
      <c r="N7" s="18"/>
      <c r="O7" s="18"/>
      <c r="P7" s="18"/>
      <c r="Q7" s="18"/>
      <c r="R7" s="19"/>
      <c r="S7" s="19"/>
      <c r="T7" s="19"/>
      <c r="U7" s="20"/>
      <c r="V7" s="20"/>
      <c r="W7" s="30"/>
      <c r="X7" s="31"/>
      <c r="Y7" s="32"/>
      <c r="AB7" s="33"/>
      <c r="AC7" s="33"/>
      <c r="AD7" s="33"/>
      <c r="AE7" s="33"/>
      <c r="AF7" s="33"/>
      <c r="AG7" s="33"/>
      <c r="AH7" s="33"/>
      <c r="AI7" s="34"/>
      <c r="AO7" s="35"/>
      <c r="AP7" s="31"/>
      <c r="AQ7" s="31"/>
      <c r="AR7" s="31"/>
      <c r="AS7" s="31"/>
      <c r="AT7" s="31"/>
      <c r="AU7" s="31"/>
      <c r="AV7" s="31"/>
      <c r="AW7" s="31"/>
      <c r="AX7" s="31"/>
    </row>
    <row r="8" spans="1:50" x14ac:dyDescent="0.2">
      <c r="A8" s="25"/>
      <c r="B8" s="286" t="s">
        <v>13</v>
      </c>
      <c r="C8" s="36" t="s">
        <v>14</v>
      </c>
      <c r="D8" s="37">
        <f t="shared" si="0"/>
        <v>1.5625E-2</v>
      </c>
      <c r="E8" s="100"/>
      <c r="F8" s="208"/>
      <c r="H8" s="28"/>
      <c r="I8" s="284"/>
      <c r="J8" s="28"/>
      <c r="K8" s="29"/>
      <c r="L8" s="18"/>
      <c r="M8" s="18"/>
      <c r="N8" s="18"/>
      <c r="O8" s="18"/>
      <c r="P8" s="18"/>
      <c r="Q8" s="18"/>
      <c r="R8" s="19"/>
      <c r="S8" s="19"/>
      <c r="T8" s="19"/>
      <c r="U8" s="20"/>
      <c r="V8" s="20"/>
      <c r="W8" s="30"/>
      <c r="X8" s="30"/>
      <c r="Y8" s="32"/>
      <c r="AB8" s="33"/>
      <c r="AC8" s="33"/>
      <c r="AD8" s="33"/>
      <c r="AE8" s="33"/>
      <c r="AF8" s="33"/>
      <c r="AG8" s="33"/>
      <c r="AH8" s="33"/>
      <c r="AI8" s="34"/>
      <c r="AO8" s="35"/>
      <c r="AP8" s="30"/>
      <c r="AQ8" s="30"/>
      <c r="AR8" s="30"/>
      <c r="AS8" s="30"/>
      <c r="AT8" s="30"/>
      <c r="AU8" s="30"/>
      <c r="AV8" s="30"/>
      <c r="AW8" s="30"/>
      <c r="AX8" s="30"/>
    </row>
    <row r="9" spans="1:50" ht="12.75" customHeight="1" x14ac:dyDescent="0.2">
      <c r="A9" s="25"/>
      <c r="B9" s="287"/>
      <c r="C9" s="36" t="s">
        <v>15</v>
      </c>
      <c r="D9" s="37">
        <f t="shared" si="0"/>
        <v>3.125E-2</v>
      </c>
      <c r="E9" s="100"/>
      <c r="F9" s="208"/>
      <c r="G9" s="28"/>
      <c r="H9" s="28"/>
      <c r="I9" s="284"/>
      <c r="J9" s="294" t="s">
        <v>16</v>
      </c>
      <c r="K9" s="295"/>
      <c r="L9" s="295"/>
      <c r="M9" s="295"/>
      <c r="N9" s="18"/>
      <c r="O9" s="18"/>
      <c r="P9" s="18"/>
      <c r="Q9" s="18"/>
      <c r="R9" s="19"/>
      <c r="S9" s="19"/>
      <c r="T9" s="19"/>
      <c r="U9" s="20"/>
      <c r="V9" s="20"/>
      <c r="X9" s="30"/>
      <c r="Y9" s="2"/>
      <c r="AB9" s="33"/>
      <c r="AC9" s="33"/>
      <c r="AD9" s="33"/>
      <c r="AE9" s="33"/>
      <c r="AF9" s="33"/>
      <c r="AG9" s="33"/>
      <c r="AH9" s="33"/>
      <c r="AI9" s="34"/>
      <c r="AK9" s="30"/>
      <c r="AL9" s="2"/>
      <c r="AM9" s="2"/>
      <c r="AN9" s="38"/>
      <c r="AO9" s="39"/>
      <c r="AP9" s="2"/>
      <c r="AQ9" s="2"/>
      <c r="AR9" s="2"/>
      <c r="AS9" s="2"/>
      <c r="AT9" s="2"/>
      <c r="AU9" s="2"/>
      <c r="AV9" s="2"/>
      <c r="AW9" s="2"/>
      <c r="AX9" s="2"/>
    </row>
    <row r="10" spans="1:50" x14ac:dyDescent="0.2">
      <c r="A10" s="25"/>
      <c r="B10" s="287"/>
      <c r="C10" s="36" t="s">
        <v>17</v>
      </c>
      <c r="D10" s="37">
        <f t="shared" si="0"/>
        <v>6.25E-2</v>
      </c>
      <c r="E10" s="100"/>
      <c r="F10" s="208"/>
      <c r="G10" s="28"/>
      <c r="H10" s="28"/>
      <c r="I10" s="284"/>
      <c r="J10" s="296"/>
      <c r="K10" s="295"/>
      <c r="L10" s="295"/>
      <c r="M10" s="295"/>
      <c r="N10" s="18"/>
      <c r="O10" s="18"/>
      <c r="P10" s="18"/>
      <c r="Q10" s="18"/>
      <c r="R10" s="19"/>
      <c r="S10" s="19"/>
      <c r="T10" s="19"/>
      <c r="U10" s="20"/>
      <c r="V10" s="20"/>
      <c r="X10" s="30"/>
      <c r="Y10" s="2"/>
      <c r="AB10" s="33"/>
      <c r="AC10" s="33"/>
      <c r="AD10" s="33"/>
      <c r="AE10" s="33"/>
      <c r="AF10" s="33"/>
      <c r="AG10" s="33"/>
      <c r="AH10" s="33"/>
      <c r="AI10" s="34"/>
      <c r="AK10" s="30"/>
      <c r="AL10" s="30"/>
      <c r="AM10" s="30"/>
      <c r="AN10" s="32"/>
      <c r="AO10" s="35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1:50" x14ac:dyDescent="0.2">
      <c r="A11" s="25"/>
      <c r="B11" s="287"/>
      <c r="C11" s="36" t="s">
        <v>18</v>
      </c>
      <c r="D11" s="37">
        <f t="shared" si="0"/>
        <v>0.125</v>
      </c>
      <c r="E11" s="100"/>
      <c r="F11" s="208"/>
      <c r="G11" s="28"/>
      <c r="H11" s="28"/>
      <c r="I11" s="284"/>
      <c r="J11" s="296"/>
      <c r="K11" s="295"/>
      <c r="L11" s="295"/>
      <c r="M11" s="295"/>
      <c r="N11" s="18"/>
      <c r="O11" s="18"/>
      <c r="P11" s="18"/>
      <c r="Q11" s="18"/>
      <c r="R11" s="19"/>
      <c r="S11" s="19"/>
      <c r="T11" s="19"/>
      <c r="U11" s="20"/>
      <c r="V11" s="20"/>
      <c r="X11" s="30"/>
      <c r="Y11" s="2"/>
      <c r="AB11" s="33"/>
      <c r="AC11" s="33"/>
      <c r="AD11" s="33"/>
      <c r="AE11" s="33"/>
      <c r="AF11" s="33"/>
      <c r="AG11" s="33"/>
      <c r="AH11" s="33"/>
      <c r="AI11" s="34"/>
      <c r="AK11" s="30"/>
      <c r="AL11" s="2"/>
      <c r="AM11" s="2"/>
      <c r="AN11" s="38"/>
      <c r="AO11" s="39"/>
      <c r="AP11" s="2"/>
      <c r="AQ11" s="2"/>
      <c r="AR11" s="2"/>
      <c r="AS11" s="2"/>
      <c r="AT11" s="2"/>
      <c r="AU11" s="2"/>
      <c r="AV11" s="2"/>
      <c r="AW11" s="2"/>
      <c r="AX11" s="2"/>
    </row>
    <row r="12" spans="1:50" x14ac:dyDescent="0.2">
      <c r="A12" s="25"/>
      <c r="B12" s="287"/>
      <c r="C12" s="36" t="s">
        <v>19</v>
      </c>
      <c r="D12" s="37">
        <f t="shared" si="0"/>
        <v>0.25</v>
      </c>
      <c r="E12" s="100"/>
      <c r="F12" s="208"/>
      <c r="G12" s="28"/>
      <c r="H12" s="28"/>
      <c r="I12" s="284"/>
      <c r="J12" s="296"/>
      <c r="K12" s="295"/>
      <c r="L12" s="295"/>
      <c r="M12" s="295"/>
      <c r="N12" s="18"/>
      <c r="O12" s="18"/>
      <c r="P12" s="18"/>
      <c r="Q12" s="18"/>
      <c r="R12" s="19"/>
      <c r="S12" s="19"/>
      <c r="T12" s="19"/>
      <c r="U12" s="20"/>
      <c r="V12" s="20"/>
      <c r="X12" s="40"/>
      <c r="Y12" s="2"/>
      <c r="AB12" s="30"/>
      <c r="AC12" s="33"/>
      <c r="AD12" s="33"/>
      <c r="AE12" s="33"/>
      <c r="AF12" s="33"/>
      <c r="AG12" s="33"/>
      <c r="AH12" s="33"/>
      <c r="AI12" s="34"/>
      <c r="AK12" s="30"/>
      <c r="AL12" s="2"/>
      <c r="AM12" s="2"/>
      <c r="AN12" s="38"/>
      <c r="AO12" s="39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3.5" thickBot="1" x14ac:dyDescent="0.25">
      <c r="A13" s="25"/>
      <c r="B13" s="288"/>
      <c r="C13" s="56" t="s">
        <v>20</v>
      </c>
      <c r="D13" s="37">
        <f t="shared" si="0"/>
        <v>0.5</v>
      </c>
      <c r="E13" s="100"/>
      <c r="H13" s="28"/>
      <c r="I13" s="285"/>
      <c r="J13" s="297"/>
      <c r="K13" s="298"/>
      <c r="L13" s="298"/>
      <c r="M13" s="298"/>
      <c r="N13" s="18"/>
      <c r="O13" s="18"/>
      <c r="P13" s="18"/>
      <c r="Q13" s="18"/>
      <c r="R13" s="19"/>
      <c r="S13" s="19"/>
      <c r="T13" s="19"/>
      <c r="U13" s="20"/>
      <c r="V13" s="20"/>
      <c r="X13" s="30"/>
      <c r="AJ13" s="30"/>
      <c r="AL13" s="41"/>
      <c r="AM13" s="41"/>
      <c r="AN13" s="38"/>
      <c r="AO13" s="39"/>
      <c r="AP13" s="41"/>
      <c r="AQ13" s="41"/>
      <c r="AR13" s="41"/>
      <c r="AS13" s="41"/>
      <c r="AT13" s="41"/>
      <c r="AU13" s="41"/>
      <c r="AV13" s="41"/>
      <c r="AW13" s="41"/>
      <c r="AX13" s="41"/>
    </row>
    <row r="14" spans="1:50" ht="15.75" thickTop="1" thickBot="1" x14ac:dyDescent="0.25">
      <c r="A14" s="25"/>
      <c r="B14" s="281" t="s">
        <v>21</v>
      </c>
      <c r="C14" s="282"/>
      <c r="D14" s="178">
        <v>1</v>
      </c>
      <c r="E14" s="109" t="s">
        <v>22</v>
      </c>
      <c r="F14" s="209">
        <f>D14</f>
        <v>1</v>
      </c>
      <c r="G14" s="153">
        <f>D14</f>
        <v>1</v>
      </c>
      <c r="H14" s="183">
        <f t="shared" ref="H14:H28" si="1">F14-G14</f>
        <v>0</v>
      </c>
      <c r="I14" s="154">
        <v>0</v>
      </c>
      <c r="J14" s="107" t="s">
        <v>22</v>
      </c>
      <c r="K14" s="173">
        <v>0</v>
      </c>
      <c r="L14" s="155">
        <v>0</v>
      </c>
      <c r="M14" s="163">
        <v>0</v>
      </c>
      <c r="N14" s="167">
        <v>0</v>
      </c>
      <c r="O14" s="43"/>
      <c r="P14" s="42"/>
      <c r="Q14" s="42"/>
      <c r="R14" s="44"/>
      <c r="S14" s="44"/>
      <c r="T14" s="45"/>
      <c r="U14" s="46"/>
      <c r="V14" s="26"/>
      <c r="X14" s="30"/>
      <c r="AJ14" s="47"/>
      <c r="AL14" s="41"/>
      <c r="AM14" s="41"/>
      <c r="AN14" s="38"/>
      <c r="AO14" s="39"/>
      <c r="AP14" s="41"/>
      <c r="AQ14" s="41"/>
      <c r="AR14" s="41"/>
      <c r="AS14" s="41"/>
      <c r="AT14" s="41"/>
      <c r="AU14" s="41"/>
      <c r="AV14" s="41"/>
      <c r="AW14" s="41"/>
      <c r="AX14" s="41"/>
    </row>
    <row r="15" spans="1:50" ht="14.25" thickTop="1" thickBot="1" x14ac:dyDescent="0.25">
      <c r="A15" s="25"/>
      <c r="B15" s="48" t="s">
        <v>23</v>
      </c>
      <c r="C15" s="58" t="s">
        <v>24</v>
      </c>
      <c r="D15" s="51">
        <f>D14*2</f>
        <v>2</v>
      </c>
      <c r="E15" s="119" t="s">
        <v>25</v>
      </c>
      <c r="F15" s="210">
        <f>F14+(F14/2)</f>
        <v>1.5</v>
      </c>
      <c r="G15" s="125">
        <f t="shared" ref="G15:G28" si="2">$G14*$G$7^7</f>
        <v>1.4983070768766817</v>
      </c>
      <c r="H15" s="183">
        <f t="shared" si="1"/>
        <v>1.6929231233182573E-3</v>
      </c>
      <c r="I15" s="112">
        <v>1</v>
      </c>
      <c r="J15" s="148" t="s">
        <v>25</v>
      </c>
      <c r="K15" s="222">
        <f t="shared" ref="K15:K26" si="3">H15/H16</f>
        <v>0.33352154211024027</v>
      </c>
      <c r="L15" s="161">
        <f>K15*0.618</f>
        <v>0.20611631302412847</v>
      </c>
      <c r="M15" s="158">
        <f>K15+L15</f>
        <v>0.53963785513436879</v>
      </c>
      <c r="N15" s="112">
        <v>1</v>
      </c>
      <c r="O15" s="43"/>
      <c r="P15" s="49"/>
      <c r="Q15" s="49"/>
      <c r="R15" s="44"/>
      <c r="S15" s="44"/>
      <c r="T15" s="45"/>
      <c r="U15" s="45"/>
      <c r="V15" s="26"/>
      <c r="X15" s="30"/>
      <c r="AB15" s="50"/>
      <c r="AC15" s="50"/>
      <c r="AJ15" s="47"/>
      <c r="AK15" s="47"/>
      <c r="AL15" s="41"/>
      <c r="AM15" s="41"/>
      <c r="AN15" s="38"/>
      <c r="AO15" s="39"/>
      <c r="AP15" s="41"/>
      <c r="AQ15" s="41"/>
      <c r="AR15" s="41"/>
      <c r="AS15" s="41"/>
      <c r="AT15" s="41"/>
      <c r="AU15" s="41"/>
      <c r="AV15" s="41"/>
      <c r="AW15" s="41"/>
      <c r="AX15" s="41"/>
    </row>
    <row r="16" spans="1:50" ht="13.5" thickTop="1" x14ac:dyDescent="0.2">
      <c r="A16" s="25"/>
      <c r="B16" s="98"/>
      <c r="C16" s="36" t="s">
        <v>26</v>
      </c>
      <c r="D16" s="51">
        <f t="shared" ref="D16:D20" si="4">D15*2</f>
        <v>4</v>
      </c>
      <c r="E16" s="119" t="s">
        <v>27</v>
      </c>
      <c r="F16" s="210">
        <f>F15+(F15/2)</f>
        <v>2.25</v>
      </c>
      <c r="G16" s="125">
        <f t="shared" si="2"/>
        <v>2.2449240966187465</v>
      </c>
      <c r="H16" s="183">
        <f t="shared" si="1"/>
        <v>5.0759033812535215E-3</v>
      </c>
      <c r="I16" s="112">
        <v>2</v>
      </c>
      <c r="J16" s="119" t="s">
        <v>27</v>
      </c>
      <c r="K16" s="175">
        <f t="shared" si="3"/>
        <v>0.44469534222361901</v>
      </c>
      <c r="L16" s="159">
        <f t="shared" ref="L16:L26" si="5">K16*0.618</f>
        <v>0.27482172149419654</v>
      </c>
      <c r="M16" s="156">
        <f t="shared" ref="M16:M26" si="6">K16+L16</f>
        <v>0.71951706371781554</v>
      </c>
      <c r="N16" s="112">
        <v>2</v>
      </c>
      <c r="O16" s="43"/>
      <c r="P16" s="49"/>
      <c r="Q16" s="49"/>
      <c r="R16" s="44"/>
      <c r="S16" s="44"/>
      <c r="T16" s="45"/>
      <c r="U16" s="45"/>
      <c r="V16" s="26"/>
      <c r="X16" s="30"/>
      <c r="AB16" s="50"/>
      <c r="AC16" s="50"/>
      <c r="AJ16" s="47"/>
      <c r="AK16" s="47"/>
      <c r="AL16" s="31"/>
      <c r="AM16" s="31"/>
      <c r="AN16" s="32"/>
      <c r="AO16" s="35"/>
      <c r="AP16" s="31"/>
      <c r="AQ16" s="31"/>
      <c r="AR16" s="31"/>
      <c r="AS16" s="31"/>
      <c r="AT16" s="31"/>
      <c r="AU16" s="31"/>
      <c r="AV16" s="31"/>
      <c r="AW16" s="31"/>
      <c r="AX16" s="31"/>
    </row>
    <row r="17" spans="1:50" x14ac:dyDescent="0.2">
      <c r="A17" s="25"/>
      <c r="B17" s="98"/>
      <c r="C17" s="36" t="s">
        <v>28</v>
      </c>
      <c r="D17" s="51">
        <f t="shared" si="4"/>
        <v>8</v>
      </c>
      <c r="E17" s="126" t="s">
        <v>29</v>
      </c>
      <c r="F17" s="211">
        <f>F16+(F16/2)</f>
        <v>3.375</v>
      </c>
      <c r="G17" s="127">
        <f t="shared" si="2"/>
        <v>3.3635856610148593</v>
      </c>
      <c r="H17" s="183">
        <f t="shared" si="1"/>
        <v>1.141433898514066E-2</v>
      </c>
      <c r="I17" s="112">
        <v>3</v>
      </c>
      <c r="J17" s="126" t="s">
        <v>29</v>
      </c>
      <c r="K17" s="175">
        <f t="shared" si="3"/>
        <v>0.50028220683779245</v>
      </c>
      <c r="L17" s="159">
        <f t="shared" si="5"/>
        <v>0.30917440382575573</v>
      </c>
      <c r="M17" s="156">
        <f t="shared" si="6"/>
        <v>0.80945661066354813</v>
      </c>
      <c r="N17" s="112">
        <v>3</v>
      </c>
      <c r="O17" s="43"/>
      <c r="P17" s="49"/>
      <c r="Q17" s="49"/>
      <c r="R17" s="44"/>
      <c r="S17" s="44"/>
      <c r="T17" s="45"/>
      <c r="U17" s="45"/>
      <c r="V17" s="26"/>
      <c r="X17" s="30"/>
      <c r="AB17" s="50"/>
      <c r="AC17" s="50"/>
      <c r="AK17" s="47"/>
      <c r="AL17" s="52"/>
      <c r="AM17" s="52"/>
      <c r="AN17" s="38"/>
      <c r="AO17" s="39"/>
      <c r="AP17" s="52"/>
      <c r="AQ17" s="52"/>
      <c r="AR17" s="52"/>
      <c r="AS17" s="52"/>
      <c r="AT17" s="52"/>
      <c r="AU17" s="52"/>
      <c r="AV17" s="52"/>
      <c r="AW17" s="52"/>
      <c r="AX17" s="52"/>
    </row>
    <row r="18" spans="1:50" x14ac:dyDescent="0.2">
      <c r="A18" s="25"/>
      <c r="B18" s="98"/>
      <c r="C18" s="36" t="s">
        <v>30</v>
      </c>
      <c r="D18" s="51">
        <f t="shared" si="4"/>
        <v>16</v>
      </c>
      <c r="E18" s="119" t="s">
        <v>31</v>
      </c>
      <c r="F18" s="210">
        <f t="shared" ref="F18:F26" si="7">F17+(F17/2)</f>
        <v>5.0625</v>
      </c>
      <c r="G18" s="125">
        <f t="shared" si="2"/>
        <v>5.0396841995794954</v>
      </c>
      <c r="H18" s="183">
        <f t="shared" si="1"/>
        <v>2.2815800420504573E-2</v>
      </c>
      <c r="I18" s="112">
        <v>4</v>
      </c>
      <c r="J18" s="119" t="s">
        <v>31</v>
      </c>
      <c r="K18" s="175">
        <f t="shared" si="3"/>
        <v>0.53363429725229738</v>
      </c>
      <c r="L18" s="159">
        <f t="shared" si="5"/>
        <v>0.3297859957019198</v>
      </c>
      <c r="M18" s="156">
        <f t="shared" si="6"/>
        <v>0.86342029295421718</v>
      </c>
      <c r="N18" s="112">
        <v>4</v>
      </c>
      <c r="O18" s="43"/>
      <c r="P18" s="49"/>
      <c r="Q18" s="49"/>
      <c r="R18" s="44"/>
      <c r="S18" s="44"/>
      <c r="T18" s="45"/>
      <c r="U18" s="45"/>
      <c r="V18" s="26"/>
      <c r="X18" s="30"/>
      <c r="AB18" s="50"/>
      <c r="AC18" s="50"/>
      <c r="AK18" s="47"/>
      <c r="AL18" s="52"/>
      <c r="AM18" s="52"/>
      <c r="AN18" s="38"/>
      <c r="AO18" s="39"/>
      <c r="AP18" s="52"/>
      <c r="AQ18" s="52"/>
      <c r="AR18" s="52"/>
      <c r="AS18" s="52"/>
      <c r="AT18" s="52"/>
      <c r="AU18" s="52"/>
      <c r="AV18" s="52"/>
      <c r="AW18" s="52"/>
      <c r="AX18" s="52"/>
    </row>
    <row r="19" spans="1:50" x14ac:dyDescent="0.2">
      <c r="A19" s="25"/>
      <c r="B19" s="99"/>
      <c r="C19" s="36" t="s">
        <v>32</v>
      </c>
      <c r="D19" s="51">
        <f t="shared" si="4"/>
        <v>32</v>
      </c>
      <c r="E19" s="119" t="s">
        <v>33</v>
      </c>
      <c r="F19" s="210">
        <f t="shared" si="7"/>
        <v>7.59375</v>
      </c>
      <c r="G19" s="125">
        <f t="shared" si="2"/>
        <v>7.5509945014535536</v>
      </c>
      <c r="H19" s="183">
        <f t="shared" si="1"/>
        <v>4.2755498546446447E-2</v>
      </c>
      <c r="I19" s="112">
        <v>5</v>
      </c>
      <c r="J19" s="119" t="s">
        <v>33</v>
      </c>
      <c r="K19" s="175">
        <f t="shared" si="3"/>
        <v>0.55586900056699906</v>
      </c>
      <c r="L19" s="159">
        <f t="shared" si="5"/>
        <v>0.34352704235040543</v>
      </c>
      <c r="M19" s="156">
        <f t="shared" si="6"/>
        <v>0.89939604291740449</v>
      </c>
      <c r="N19" s="112">
        <v>5</v>
      </c>
      <c r="O19" s="43"/>
      <c r="P19" s="49"/>
      <c r="Q19" s="49"/>
      <c r="R19" s="44"/>
      <c r="S19" s="44"/>
      <c r="T19" s="45"/>
      <c r="U19" s="45"/>
      <c r="V19" s="26"/>
      <c r="X19" s="30"/>
      <c r="Y19" s="30"/>
      <c r="AB19" s="50"/>
      <c r="AC19" s="50"/>
      <c r="AD19" s="30"/>
      <c r="AE19" s="30"/>
      <c r="AF19" s="30"/>
      <c r="AG19" s="30"/>
      <c r="AH19" s="30"/>
      <c r="AI19" s="53"/>
      <c r="AJ19" s="52"/>
      <c r="AL19" s="54"/>
      <c r="AM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ht="13.5" thickBot="1" x14ac:dyDescent="0.25">
      <c r="A20" s="3"/>
      <c r="B20" s="100"/>
      <c r="C20" s="56" t="s">
        <v>34</v>
      </c>
      <c r="D20" s="51">
        <f t="shared" si="4"/>
        <v>64</v>
      </c>
      <c r="E20" s="126" t="s">
        <v>35</v>
      </c>
      <c r="F20" s="211">
        <f t="shared" si="7"/>
        <v>11.390625</v>
      </c>
      <c r="G20" s="127">
        <f t="shared" si="2"/>
        <v>11.31370849898477</v>
      </c>
      <c r="H20" s="183">
        <f t="shared" si="1"/>
        <v>7.6916501015229954E-2</v>
      </c>
      <c r="I20" s="112">
        <v>6</v>
      </c>
      <c r="J20" s="126" t="s">
        <v>35</v>
      </c>
      <c r="K20" s="175">
        <f t="shared" si="3"/>
        <v>0.57175091125328914</v>
      </c>
      <c r="L20" s="159">
        <f t="shared" si="5"/>
        <v>0.3533420631545327</v>
      </c>
      <c r="M20" s="156">
        <f t="shared" si="6"/>
        <v>0.92509297440782179</v>
      </c>
      <c r="N20" s="112">
        <v>6</v>
      </c>
      <c r="O20" s="43"/>
      <c r="P20" s="49"/>
      <c r="Q20" s="49"/>
      <c r="R20" s="44"/>
      <c r="S20" s="44"/>
      <c r="T20" s="45"/>
      <c r="U20" s="45"/>
      <c r="V20" s="26"/>
      <c r="X20" s="30"/>
      <c r="Y20" s="30"/>
      <c r="AB20" s="50"/>
      <c r="AC20" s="50"/>
      <c r="AD20" s="30"/>
      <c r="AE20" s="30"/>
      <c r="AF20" s="30"/>
      <c r="AG20" s="30"/>
      <c r="AH20" s="30"/>
      <c r="AI20" s="53"/>
      <c r="AJ20" s="52"/>
      <c r="AL20" s="55"/>
      <c r="AM20" s="55"/>
      <c r="AN20" s="32"/>
      <c r="AO20" s="35"/>
      <c r="AP20" s="55"/>
      <c r="AQ20" s="55"/>
      <c r="AR20" s="55"/>
      <c r="AS20" s="55"/>
      <c r="AT20" s="55"/>
      <c r="AU20" s="55"/>
      <c r="AV20" s="55"/>
      <c r="AW20" s="55"/>
      <c r="AX20" s="55"/>
    </row>
    <row r="21" spans="1:50" ht="14.25" thickTop="1" thickBot="1" x14ac:dyDescent="0.25">
      <c r="A21" s="25"/>
      <c r="B21" s="98"/>
      <c r="C21" s="117" t="s">
        <v>36</v>
      </c>
      <c r="D21" s="124">
        <v>100</v>
      </c>
      <c r="E21" s="119" t="s">
        <v>37</v>
      </c>
      <c r="F21" s="210">
        <f t="shared" si="7"/>
        <v>17.0859375</v>
      </c>
      <c r="G21" s="125">
        <f t="shared" si="2"/>
        <v>16.951409509748743</v>
      </c>
      <c r="H21" s="183">
        <f t="shared" si="1"/>
        <v>0.13452799025125728</v>
      </c>
      <c r="I21" s="112">
        <v>7</v>
      </c>
      <c r="J21" s="119" t="s">
        <v>37</v>
      </c>
      <c r="K21" s="175">
        <f t="shared" si="3"/>
        <v>0.58366232654682038</v>
      </c>
      <c r="L21" s="159">
        <f t="shared" si="5"/>
        <v>0.36070331780593501</v>
      </c>
      <c r="M21" s="156">
        <f t="shared" si="6"/>
        <v>0.94436564435275538</v>
      </c>
      <c r="N21" s="112">
        <v>7</v>
      </c>
      <c r="O21" s="43"/>
      <c r="P21" s="49"/>
      <c r="Q21" s="49"/>
      <c r="R21" s="44"/>
      <c r="S21" s="44"/>
      <c r="T21" s="45"/>
      <c r="U21" s="45"/>
      <c r="V21" s="26"/>
      <c r="X21" s="30"/>
      <c r="Y21" s="30"/>
      <c r="AB21" s="50"/>
      <c r="AC21" s="50"/>
      <c r="AD21" s="30"/>
      <c r="AE21" s="30"/>
      <c r="AF21" s="30"/>
      <c r="AG21" s="30"/>
      <c r="AH21" s="30"/>
      <c r="AI21" s="53"/>
      <c r="AJ21" s="52"/>
      <c r="AK21" s="12"/>
      <c r="AL21" s="52"/>
      <c r="AM21" s="52"/>
      <c r="AN21" s="38"/>
      <c r="AO21" s="39"/>
      <c r="AP21" s="52"/>
      <c r="AQ21" s="52"/>
      <c r="AR21" s="52"/>
      <c r="AS21" s="52"/>
      <c r="AT21" s="52"/>
      <c r="AU21" s="52"/>
      <c r="AV21" s="52"/>
      <c r="AW21" s="52"/>
      <c r="AX21" s="52"/>
    </row>
    <row r="22" spans="1:50" ht="13.5" thickTop="1" x14ac:dyDescent="0.2">
      <c r="A22" s="25"/>
      <c r="B22" s="98"/>
      <c r="C22" s="99"/>
      <c r="D22" s="307" t="s">
        <v>38</v>
      </c>
      <c r="E22" s="119" t="s">
        <v>39</v>
      </c>
      <c r="F22" s="210">
        <f t="shared" si="7"/>
        <v>25.62890625</v>
      </c>
      <c r="G22" s="125">
        <f t="shared" si="2"/>
        <v>25.398416831491222</v>
      </c>
      <c r="H22" s="183">
        <f t="shared" si="1"/>
        <v>0.23048941850877824</v>
      </c>
      <c r="I22" s="112">
        <v>8</v>
      </c>
      <c r="J22" s="119" t="s">
        <v>39</v>
      </c>
      <c r="K22" s="175">
        <f t="shared" si="3"/>
        <v>0.59292674491190012</v>
      </c>
      <c r="L22" s="159">
        <f t="shared" si="5"/>
        <v>0.36642872835555429</v>
      </c>
      <c r="M22" s="156">
        <f t="shared" si="6"/>
        <v>0.95935547326745441</v>
      </c>
      <c r="N22" s="112">
        <v>8</v>
      </c>
      <c r="O22" s="43"/>
      <c r="P22" s="49"/>
      <c r="Q22" s="49"/>
      <c r="R22" s="44"/>
      <c r="S22" s="44"/>
      <c r="T22" s="45"/>
      <c r="U22" s="45"/>
      <c r="V22" s="26"/>
      <c r="X22" s="30"/>
      <c r="Y22" s="30"/>
      <c r="AB22" s="50"/>
      <c r="AC22" s="50"/>
      <c r="AD22" s="30"/>
      <c r="AE22" s="30"/>
      <c r="AF22" s="30"/>
      <c r="AG22" s="30"/>
      <c r="AH22" s="30"/>
      <c r="AI22" s="53"/>
      <c r="AJ22" s="52"/>
      <c r="AK22" s="12"/>
      <c r="AL22" s="52"/>
      <c r="AM22" s="52"/>
      <c r="AN22" s="38"/>
      <c r="AO22" s="39"/>
      <c r="AP22" s="52"/>
      <c r="AQ22" s="52"/>
      <c r="AR22" s="52"/>
      <c r="AS22" s="52"/>
      <c r="AT22" s="52"/>
      <c r="AU22" s="52"/>
      <c r="AV22" s="52"/>
      <c r="AW22" s="52"/>
      <c r="AX22" s="52"/>
    </row>
    <row r="23" spans="1:50" x14ac:dyDescent="0.2">
      <c r="A23" s="25"/>
      <c r="B23" s="98"/>
      <c r="C23" s="97"/>
      <c r="D23" s="308"/>
      <c r="E23" s="126" t="s">
        <v>40</v>
      </c>
      <c r="F23" s="211">
        <f t="shared" si="7"/>
        <v>38.443359375</v>
      </c>
      <c r="G23" s="127">
        <f t="shared" si="2"/>
        <v>38.054627680087123</v>
      </c>
      <c r="H23" s="183">
        <f t="shared" si="1"/>
        <v>0.3887316949128774</v>
      </c>
      <c r="I23" s="112">
        <v>9</v>
      </c>
      <c r="J23" s="126" t="s">
        <v>40</v>
      </c>
      <c r="K23" s="175">
        <f t="shared" si="3"/>
        <v>0.6003382654270929</v>
      </c>
      <c r="L23" s="159">
        <f t="shared" si="5"/>
        <v>0.37100904803394341</v>
      </c>
      <c r="M23" s="156">
        <f t="shared" si="6"/>
        <v>0.97134731346103631</v>
      </c>
      <c r="N23" s="112">
        <v>9</v>
      </c>
      <c r="O23" s="43"/>
      <c r="P23" s="49"/>
      <c r="Q23" s="49"/>
      <c r="R23" s="44"/>
      <c r="S23" s="44"/>
      <c r="T23" s="45"/>
      <c r="U23" s="45"/>
      <c r="V23" s="26"/>
      <c r="X23" s="30"/>
      <c r="Y23" s="30"/>
      <c r="AB23" s="50"/>
      <c r="AC23" s="50"/>
      <c r="AD23" s="30"/>
      <c r="AE23" s="30"/>
      <c r="AF23" s="30"/>
      <c r="AG23" s="30"/>
      <c r="AH23" s="30"/>
      <c r="AI23" s="53"/>
      <c r="AJ23" s="52"/>
      <c r="AL23" s="54"/>
      <c r="AM23" s="54"/>
      <c r="AP23" s="54"/>
      <c r="AQ23" s="54"/>
      <c r="AR23" s="54"/>
      <c r="AS23" s="54"/>
      <c r="AT23" s="54"/>
      <c r="AU23" s="54"/>
      <c r="AV23" s="54"/>
      <c r="AW23" s="54"/>
      <c r="AX23" s="54"/>
    </row>
    <row r="24" spans="1:50" x14ac:dyDescent="0.2">
      <c r="A24" s="25"/>
      <c r="C24" s="97"/>
      <c r="D24" s="308"/>
      <c r="E24" s="119" t="s">
        <v>41</v>
      </c>
      <c r="F24" s="210">
        <f t="shared" si="7"/>
        <v>57.6650390625</v>
      </c>
      <c r="G24" s="125">
        <f t="shared" si="2"/>
        <v>57.017517960981799</v>
      </c>
      <c r="H24" s="183">
        <f t="shared" si="1"/>
        <v>0.64752110151820119</v>
      </c>
      <c r="I24" s="112">
        <v>10</v>
      </c>
      <c r="J24" s="119" t="s">
        <v>41</v>
      </c>
      <c r="K24" s="175">
        <f t="shared" si="3"/>
        <v>0.60640222386966181</v>
      </c>
      <c r="L24" s="159">
        <f t="shared" si="5"/>
        <v>0.37475657435145099</v>
      </c>
      <c r="M24" s="156">
        <f t="shared" si="6"/>
        <v>0.98115879822111274</v>
      </c>
      <c r="N24" s="112">
        <v>10</v>
      </c>
      <c r="O24" s="43"/>
      <c r="P24" s="49"/>
      <c r="Q24" s="49"/>
      <c r="R24" s="44"/>
      <c r="S24" s="44"/>
      <c r="T24" s="45"/>
      <c r="U24" s="45"/>
      <c r="V24" s="26"/>
      <c r="X24" s="30"/>
      <c r="Y24" s="30"/>
      <c r="AB24" s="50"/>
      <c r="AC24" s="50"/>
      <c r="AD24" s="30"/>
      <c r="AE24" s="30"/>
      <c r="AF24" s="30"/>
      <c r="AG24" s="30"/>
      <c r="AH24" s="30"/>
      <c r="AI24" s="53"/>
      <c r="AJ24" s="52"/>
      <c r="AL24" s="55"/>
      <c r="AM24" s="55"/>
      <c r="AN24" s="32"/>
      <c r="AO24" s="35"/>
      <c r="AP24" s="55"/>
      <c r="AQ24" s="55"/>
      <c r="AR24" s="55"/>
      <c r="AS24" s="55"/>
      <c r="AT24" s="55"/>
      <c r="AU24" s="55"/>
      <c r="AV24" s="55"/>
      <c r="AW24" s="55"/>
      <c r="AX24" s="55"/>
    </row>
    <row r="25" spans="1:50" ht="13.5" thickBot="1" x14ac:dyDescent="0.25">
      <c r="A25" s="25"/>
      <c r="C25" s="97"/>
      <c r="D25" s="309"/>
      <c r="E25" s="120" t="s">
        <v>42</v>
      </c>
      <c r="F25" s="212">
        <f t="shared" si="7"/>
        <v>86.49755859375</v>
      </c>
      <c r="G25" s="125">
        <f t="shared" si="2"/>
        <v>85.429750666882342</v>
      </c>
      <c r="H25" s="183">
        <f t="shared" si="1"/>
        <v>1.0678079268676584</v>
      </c>
      <c r="I25" s="112">
        <v>11</v>
      </c>
      <c r="J25" s="120" t="s">
        <v>42</v>
      </c>
      <c r="K25" s="176">
        <f t="shared" si="3"/>
        <v>0.6114555107577937</v>
      </c>
      <c r="L25" s="160">
        <f t="shared" si="5"/>
        <v>0.37787950564831652</v>
      </c>
      <c r="M25" s="157">
        <f t="shared" si="6"/>
        <v>0.98933501640611021</v>
      </c>
      <c r="N25" s="112">
        <v>11</v>
      </c>
      <c r="O25" s="43"/>
      <c r="P25" s="49"/>
      <c r="Q25" s="49"/>
      <c r="R25" s="44"/>
      <c r="S25" s="44"/>
      <c r="T25" s="45"/>
      <c r="U25" s="45"/>
      <c r="V25" s="26"/>
      <c r="X25" s="30"/>
      <c r="Y25" s="30"/>
      <c r="AB25" s="50"/>
      <c r="AC25" s="50"/>
      <c r="AD25" s="30"/>
      <c r="AE25" s="30"/>
      <c r="AF25" s="30"/>
      <c r="AG25" s="30"/>
      <c r="AH25" s="30"/>
      <c r="AI25" s="53"/>
      <c r="AJ25" s="52"/>
      <c r="AK25" s="12"/>
      <c r="AL25" s="52"/>
      <c r="AM25" s="52"/>
      <c r="AN25" s="38"/>
      <c r="AO25" s="39"/>
      <c r="AP25" s="52"/>
      <c r="AQ25" s="52"/>
      <c r="AR25" s="52"/>
      <c r="AS25" s="52"/>
      <c r="AT25" s="52"/>
      <c r="AU25" s="52"/>
      <c r="AV25" s="52"/>
      <c r="AW25" s="52"/>
      <c r="AX25" s="52"/>
    </row>
    <row r="26" spans="1:50" ht="14.25" thickTop="1" thickBot="1" x14ac:dyDescent="0.25">
      <c r="A26" s="25"/>
      <c r="C26" s="97"/>
      <c r="D26" s="115">
        <f>D21</f>
        <v>100</v>
      </c>
      <c r="E26" s="107" t="s">
        <v>22</v>
      </c>
      <c r="F26" s="213">
        <f t="shared" si="7"/>
        <v>129.746337890625</v>
      </c>
      <c r="G26" s="108">
        <f t="shared" si="2"/>
        <v>128.00000000000023</v>
      </c>
      <c r="H26" s="183">
        <f t="shared" si="1"/>
        <v>1.7463378906247726</v>
      </c>
      <c r="I26" s="113">
        <v>12</v>
      </c>
      <c r="J26" s="110" t="s">
        <v>22</v>
      </c>
      <c r="K26" s="174">
        <f t="shared" si="3"/>
        <v>0.61573135798870937</v>
      </c>
      <c r="L26" s="161">
        <f t="shared" si="5"/>
        <v>0.38052197923702241</v>
      </c>
      <c r="M26" s="165">
        <f t="shared" si="6"/>
        <v>0.99625333722573184</v>
      </c>
      <c r="N26" s="168">
        <v>12</v>
      </c>
      <c r="O26" s="43"/>
      <c r="P26" s="49"/>
      <c r="Q26" s="49"/>
      <c r="R26" s="44"/>
      <c r="S26" s="44"/>
      <c r="T26" s="45"/>
      <c r="U26" s="61"/>
      <c r="V26" s="26"/>
      <c r="X26" s="30"/>
      <c r="AB26" s="62"/>
      <c r="AC26" s="50"/>
      <c r="AD26" s="30"/>
      <c r="AE26" s="30"/>
      <c r="AF26" s="30"/>
      <c r="AG26" s="30"/>
      <c r="AH26" s="30"/>
      <c r="AI26" s="53"/>
      <c r="AJ26" s="52"/>
      <c r="AK26" s="12"/>
      <c r="AL26" s="52"/>
      <c r="AM26" s="52"/>
      <c r="AN26" s="38"/>
      <c r="AO26" s="39"/>
      <c r="AP26" s="52"/>
      <c r="AQ26" s="52"/>
      <c r="AR26" s="52"/>
      <c r="AS26" s="52"/>
      <c r="AT26" s="52"/>
      <c r="AU26" s="52"/>
      <c r="AV26" s="52"/>
      <c r="AW26" s="52"/>
      <c r="AX26" s="52"/>
    </row>
    <row r="27" spans="1:50" ht="14.25" customHeight="1" thickTop="1" thickBot="1" x14ac:dyDescent="0.25">
      <c r="A27" s="25"/>
      <c r="C27" s="101"/>
      <c r="D27" s="116">
        <f>F26</f>
        <v>129.746337890625</v>
      </c>
      <c r="E27" s="101"/>
      <c r="F27" s="214">
        <f>F26+(F26/2)</f>
        <v>194.6195068359375</v>
      </c>
      <c r="G27" s="180">
        <f t="shared" si="2"/>
        <v>191.7833058402156</v>
      </c>
      <c r="H27" s="184">
        <f t="shared" si="1"/>
        <v>2.8362009957218959</v>
      </c>
      <c r="I27" s="170"/>
      <c r="J27" s="172" t="s">
        <v>43</v>
      </c>
      <c r="K27" s="177">
        <v>0.61803339886999997</v>
      </c>
      <c r="L27" s="118">
        <f>M27-K27</f>
        <v>0.38196660113000003</v>
      </c>
      <c r="M27" s="166">
        <v>1</v>
      </c>
      <c r="N27" s="171" t="s">
        <v>44</v>
      </c>
      <c r="O27" s="43"/>
      <c r="P27" s="49"/>
      <c r="Q27" s="49"/>
      <c r="R27" s="44"/>
      <c r="S27" s="44"/>
      <c r="T27" s="45"/>
      <c r="U27" s="4"/>
      <c r="V27" s="4"/>
      <c r="X27" s="30"/>
      <c r="AB27" s="67"/>
      <c r="AC27" s="50"/>
      <c r="AD27" s="30"/>
      <c r="AE27" s="30"/>
      <c r="AF27" s="30"/>
      <c r="AG27" s="30"/>
      <c r="AH27" s="30"/>
      <c r="AI27" s="53"/>
      <c r="AJ27" s="52"/>
      <c r="AL27" s="52"/>
      <c r="AM27" s="52"/>
      <c r="AN27" s="38"/>
      <c r="AO27" s="39"/>
      <c r="AP27" s="52"/>
      <c r="AQ27" s="52"/>
      <c r="AR27" s="52"/>
      <c r="AS27" s="52"/>
      <c r="AT27" s="52"/>
      <c r="AU27" s="52"/>
      <c r="AV27" s="52"/>
      <c r="AW27" s="52"/>
      <c r="AX27" s="52"/>
    </row>
    <row r="28" spans="1:50" ht="14.25" customHeight="1" thickTop="1" thickBot="1" x14ac:dyDescent="0.25">
      <c r="A28" s="25"/>
      <c r="C28" s="101"/>
      <c r="D28" s="102"/>
      <c r="E28" s="101"/>
      <c r="F28" s="214">
        <f>F27+(F27/2)</f>
        <v>291.92926025390625</v>
      </c>
      <c r="G28" s="180">
        <f t="shared" si="2"/>
        <v>287.35028436720006</v>
      </c>
      <c r="H28" s="184">
        <f t="shared" si="1"/>
        <v>4.5789758867061892</v>
      </c>
      <c r="I28" s="114">
        <v>13</v>
      </c>
      <c r="J28" s="111"/>
      <c r="K28" s="176">
        <f>H27/H28</f>
        <v>0.61939635977468976</v>
      </c>
      <c r="L28" s="160">
        <f>K28*0.618</f>
        <v>0.38278695034075827</v>
      </c>
      <c r="M28" s="164">
        <f>K28+L28</f>
        <v>1.002183310115448</v>
      </c>
      <c r="N28" s="169">
        <f>I28</f>
        <v>13</v>
      </c>
      <c r="O28" s="43"/>
      <c r="P28" s="49"/>
      <c r="Q28" s="49"/>
      <c r="R28" s="44"/>
      <c r="S28" s="44"/>
      <c r="T28" s="45"/>
      <c r="U28" s="4"/>
      <c r="V28" s="4"/>
      <c r="X28" s="30"/>
      <c r="AB28" s="67"/>
      <c r="AC28" s="50"/>
      <c r="AD28" s="30"/>
      <c r="AE28" s="30"/>
      <c r="AF28" s="30"/>
      <c r="AG28" s="30"/>
      <c r="AH28" s="30"/>
      <c r="AI28" s="53"/>
      <c r="AJ28" s="52"/>
      <c r="AL28" s="52"/>
      <c r="AM28" s="52"/>
      <c r="AN28" s="38"/>
      <c r="AO28" s="39"/>
      <c r="AP28" s="52"/>
      <c r="AQ28" s="52"/>
      <c r="AR28" s="52"/>
      <c r="AS28" s="52"/>
      <c r="AT28" s="52"/>
      <c r="AU28" s="52"/>
      <c r="AV28" s="52"/>
      <c r="AW28" s="52"/>
      <c r="AX28" s="52"/>
    </row>
    <row r="29" spans="1:50" ht="13.5" thickTop="1" x14ac:dyDescent="0.2">
      <c r="A29" s="25"/>
      <c r="C29" s="63"/>
      <c r="D29" s="64"/>
      <c r="E29" s="101"/>
      <c r="I29" s="42"/>
      <c r="J29" s="66"/>
      <c r="K29" s="68"/>
      <c r="L29" s="69"/>
      <c r="M29" s="61"/>
      <c r="N29" s="49"/>
      <c r="O29" s="49"/>
      <c r="P29" s="49"/>
      <c r="Q29" s="49"/>
      <c r="R29" s="44"/>
      <c r="S29" s="44"/>
      <c r="T29" s="4"/>
      <c r="U29" s="4"/>
      <c r="V29" s="4"/>
      <c r="X29" s="30"/>
      <c r="AB29" s="30"/>
      <c r="AC29" s="30"/>
      <c r="AD29" s="30"/>
      <c r="AE29" s="30"/>
      <c r="AF29" s="30"/>
      <c r="AG29" s="30"/>
      <c r="AH29" s="30"/>
      <c r="AI29" s="53"/>
      <c r="AJ29" s="52"/>
      <c r="AL29" s="55"/>
      <c r="AM29" s="55"/>
      <c r="AN29" s="32"/>
      <c r="AO29" s="35"/>
      <c r="AP29" s="55"/>
      <c r="AQ29" s="55"/>
      <c r="AR29" s="55"/>
      <c r="AS29" s="55"/>
      <c r="AT29" s="55"/>
      <c r="AU29" s="55"/>
      <c r="AV29" s="55"/>
      <c r="AW29" s="55"/>
      <c r="AX29" s="55"/>
    </row>
    <row r="30" spans="1:50" x14ac:dyDescent="0.2">
      <c r="A30" s="25"/>
      <c r="C30" s="63"/>
      <c r="D30" s="16"/>
      <c r="E30" s="63"/>
      <c r="F30" s="215"/>
      <c r="G30" s="44"/>
      <c r="H30" s="106"/>
      <c r="I30" s="42"/>
      <c r="J30" s="66"/>
      <c r="K30" s="68"/>
      <c r="L30" s="69"/>
      <c r="M30" s="61"/>
      <c r="N30" s="49"/>
      <c r="O30" s="49"/>
      <c r="P30" s="49"/>
      <c r="Q30" s="49"/>
      <c r="R30" s="44"/>
      <c r="S30" s="44"/>
      <c r="T30" s="4"/>
      <c r="U30" s="4"/>
      <c r="V30" s="4"/>
      <c r="X30" s="30"/>
      <c r="AB30" s="30"/>
      <c r="AC30" s="30"/>
      <c r="AD30" s="30"/>
      <c r="AE30" s="30"/>
      <c r="AF30" s="30"/>
      <c r="AG30" s="30"/>
      <c r="AH30" s="30"/>
      <c r="AI30" s="53"/>
      <c r="AJ30" s="52"/>
      <c r="AK30" s="12"/>
      <c r="AL30" s="52"/>
      <c r="AM30" s="52"/>
      <c r="AN30" s="38"/>
      <c r="AO30" s="39"/>
      <c r="AP30" s="52"/>
      <c r="AQ30" s="52"/>
      <c r="AR30" s="52"/>
      <c r="AS30" s="52"/>
      <c r="AT30" s="52"/>
      <c r="AU30" s="52"/>
      <c r="AV30" s="52"/>
      <c r="AW30" s="52"/>
      <c r="AX30" s="52"/>
    </row>
    <row r="31" spans="1:50" x14ac:dyDescent="0.2">
      <c r="A31" s="59"/>
      <c r="C31" s="195"/>
      <c r="D31" s="188"/>
      <c r="F31" s="216"/>
      <c r="G31" s="57"/>
      <c r="H31" s="187"/>
      <c r="I31" s="42"/>
      <c r="J31" s="71"/>
      <c r="K31" s="68">
        <f>K14</f>
        <v>0</v>
      </c>
      <c r="L31" s="69"/>
      <c r="M31" s="61"/>
      <c r="N31" s="49"/>
      <c r="O31" s="49"/>
      <c r="P31" s="49"/>
      <c r="Q31" s="49"/>
      <c r="R31" s="44"/>
      <c r="S31" s="44"/>
      <c r="T31" s="4"/>
      <c r="U31" s="4"/>
      <c r="V31" s="4"/>
      <c r="X31" s="30"/>
      <c r="AB31" s="72"/>
      <c r="AC31" s="72"/>
      <c r="AD31" s="30"/>
      <c r="AE31" s="30"/>
      <c r="AF31" s="30"/>
      <c r="AG31" s="30"/>
      <c r="AH31" s="30"/>
      <c r="AI31" s="53"/>
      <c r="AJ31" s="52"/>
      <c r="AK31" s="12"/>
      <c r="AL31" s="52"/>
      <c r="AM31" s="52"/>
      <c r="AN31" s="38"/>
      <c r="AO31" s="39"/>
      <c r="AP31" s="52"/>
      <c r="AQ31" s="52"/>
      <c r="AR31" s="52"/>
      <c r="AS31" s="52"/>
      <c r="AT31" s="52"/>
      <c r="AU31" s="52"/>
      <c r="AV31" s="52"/>
      <c r="AW31" s="52"/>
      <c r="AX31" s="52"/>
    </row>
    <row r="32" spans="1:50" x14ac:dyDescent="0.2">
      <c r="A32" s="59"/>
      <c r="C32" s="30"/>
      <c r="D32" s="189"/>
      <c r="E32" s="101"/>
      <c r="F32" s="216"/>
      <c r="H32" s="187"/>
      <c r="I32" s="42"/>
      <c r="J32" s="71"/>
      <c r="K32" s="68">
        <f t="shared" ref="K32:K46" si="8">K15</f>
        <v>0.33352154211024027</v>
      </c>
      <c r="L32" s="69"/>
      <c r="M32" s="61"/>
      <c r="N32" s="49"/>
      <c r="O32" s="49"/>
      <c r="P32" s="49"/>
      <c r="Q32" s="49"/>
      <c r="R32" s="44"/>
      <c r="S32" s="44"/>
      <c r="T32" s="4"/>
      <c r="U32" s="4"/>
      <c r="V32" s="4"/>
      <c r="X32" s="30"/>
      <c r="AB32" s="72"/>
      <c r="AC32" s="72"/>
      <c r="AD32" s="30"/>
      <c r="AE32" s="30"/>
      <c r="AF32" s="30"/>
      <c r="AG32" s="30"/>
      <c r="AH32" s="30"/>
      <c r="AI32" s="53"/>
      <c r="AJ32" s="52"/>
      <c r="AL32" s="54"/>
      <c r="AM32" s="54"/>
      <c r="AP32" s="54"/>
      <c r="AQ32" s="54"/>
      <c r="AR32" s="54"/>
      <c r="AS32" s="54"/>
      <c r="AT32" s="54"/>
      <c r="AU32" s="54"/>
      <c r="AV32" s="54"/>
      <c r="AW32" s="54"/>
      <c r="AX32" s="54"/>
    </row>
    <row r="33" spans="1:50" x14ac:dyDescent="0.2">
      <c r="A33" s="59"/>
      <c r="C33" s="30"/>
      <c r="D33" s="189"/>
      <c r="E33" s="101"/>
      <c r="F33" s="197"/>
      <c r="H33" s="185"/>
      <c r="I33" s="42"/>
      <c r="J33" s="71"/>
      <c r="K33" s="68">
        <f t="shared" si="8"/>
        <v>0.44469534222361901</v>
      </c>
      <c r="L33" s="69"/>
      <c r="M33" s="61"/>
      <c r="N33" s="49"/>
      <c r="O33" s="49"/>
      <c r="P33" s="49"/>
      <c r="Q33" s="49"/>
      <c r="R33" s="44"/>
      <c r="S33" s="44"/>
      <c r="T33" s="4"/>
      <c r="U33" s="4"/>
      <c r="V33" s="4"/>
      <c r="X33" s="30"/>
      <c r="AB33" s="72"/>
      <c r="AC33" s="72"/>
      <c r="AL33" s="55"/>
      <c r="AM33" s="55"/>
      <c r="AN33" s="32"/>
      <c r="AO33" s="35"/>
      <c r="AP33" s="55"/>
      <c r="AQ33" s="55"/>
      <c r="AR33" s="55"/>
      <c r="AS33" s="55"/>
      <c r="AT33" s="55"/>
      <c r="AU33" s="55"/>
      <c r="AV33" s="55"/>
      <c r="AW33" s="55"/>
      <c r="AX33" s="55"/>
    </row>
    <row r="34" spans="1:50" ht="12.75" customHeight="1" x14ac:dyDescent="0.2">
      <c r="A34" s="59"/>
      <c r="C34" s="30"/>
      <c r="D34" s="190"/>
      <c r="E34" s="191"/>
      <c r="F34" s="217"/>
      <c r="G34" s="193"/>
      <c r="H34" s="186"/>
      <c r="I34" s="42"/>
      <c r="J34" s="73"/>
      <c r="K34" s="68">
        <f t="shared" si="8"/>
        <v>0.50028220683779245</v>
      </c>
      <c r="L34" s="75"/>
      <c r="M34" s="76"/>
      <c r="N34" s="77"/>
      <c r="O34" s="77"/>
      <c r="P34" s="49"/>
      <c r="Q34" s="49"/>
      <c r="R34" s="62"/>
      <c r="S34" s="62"/>
      <c r="X34" s="30"/>
      <c r="AB34" s="72"/>
      <c r="AC34" s="72"/>
      <c r="AD34" s="78"/>
      <c r="AE34" s="78"/>
      <c r="AK34" s="12"/>
      <c r="AL34" s="52"/>
      <c r="AM34" s="52"/>
      <c r="AN34" s="38"/>
      <c r="AO34" s="39"/>
      <c r="AP34" s="52"/>
      <c r="AQ34" s="52"/>
      <c r="AR34" s="52"/>
      <c r="AS34" s="52"/>
      <c r="AT34" s="52"/>
      <c r="AU34" s="52"/>
      <c r="AV34" s="52"/>
      <c r="AW34" s="52"/>
      <c r="AX34" s="52"/>
    </row>
    <row r="35" spans="1:50" x14ac:dyDescent="0.2">
      <c r="A35" s="192"/>
      <c r="B35" s="192"/>
      <c r="C35" s="197">
        <f>F14</f>
        <v>1</v>
      </c>
      <c r="D35" s="193"/>
      <c r="F35" s="197">
        <f>G14</f>
        <v>1</v>
      </c>
      <c r="G35" s="91"/>
      <c r="I35" s="42"/>
      <c r="J35" s="73"/>
      <c r="K35" s="68">
        <f t="shared" si="8"/>
        <v>0.53363429725229738</v>
      </c>
      <c r="L35" s="75"/>
      <c r="M35" s="76"/>
      <c r="N35" s="77"/>
      <c r="O35" s="77"/>
      <c r="P35" s="49"/>
      <c r="Q35" s="49"/>
      <c r="R35" s="62"/>
      <c r="S35" s="62"/>
      <c r="X35" s="30"/>
      <c r="AB35" s="72"/>
      <c r="AC35" s="72"/>
      <c r="AD35" s="62"/>
      <c r="AE35" s="79"/>
      <c r="AF35" s="62"/>
      <c r="AG35" s="62"/>
      <c r="AH35" s="62"/>
      <c r="AK35" s="12"/>
      <c r="AL35" s="52"/>
      <c r="AM35" s="52"/>
      <c r="AN35" s="38"/>
      <c r="AO35" s="39"/>
      <c r="AP35" s="52"/>
      <c r="AQ35" s="52"/>
      <c r="AR35" s="52"/>
      <c r="AS35" s="52"/>
      <c r="AT35" s="52"/>
      <c r="AU35" s="52"/>
      <c r="AV35" s="52"/>
      <c r="AW35" s="52"/>
      <c r="AX35" s="52"/>
    </row>
    <row r="36" spans="1:50" x14ac:dyDescent="0.2">
      <c r="A36" s="65"/>
      <c r="B36" s="101"/>
      <c r="C36" s="218">
        <f t="shared" ref="C36:C41" si="9">C35+A$42</f>
        <v>1.0714285714285714</v>
      </c>
      <c r="D36" s="1"/>
      <c r="F36" s="218">
        <f>F35+E$42</f>
        <v>1.0711867252680973</v>
      </c>
      <c r="G36" s="91"/>
      <c r="I36" s="42"/>
      <c r="J36" s="73"/>
      <c r="K36" s="68">
        <f t="shared" si="8"/>
        <v>0.55586900056699906</v>
      </c>
      <c r="L36" s="75"/>
      <c r="M36" s="76"/>
      <c r="N36" s="77"/>
      <c r="O36" s="77"/>
      <c r="P36" s="49"/>
      <c r="Q36" s="49"/>
      <c r="R36" s="62"/>
      <c r="S36" s="62"/>
      <c r="X36" s="30"/>
      <c r="AB36" s="72"/>
      <c r="AC36" s="72"/>
      <c r="AD36" s="62"/>
      <c r="AE36" s="79"/>
      <c r="AF36" s="62"/>
      <c r="AG36" s="62"/>
      <c r="AH36" s="62"/>
      <c r="AL36" s="54"/>
      <c r="AM36" s="54"/>
      <c r="AP36" s="54"/>
      <c r="AQ36" s="54"/>
      <c r="AR36" s="54"/>
      <c r="AS36" s="54"/>
      <c r="AT36" s="54"/>
      <c r="AU36" s="54"/>
      <c r="AV36" s="54"/>
      <c r="AW36" s="54"/>
      <c r="AX36" s="54"/>
    </row>
    <row r="37" spans="1:50" x14ac:dyDescent="0.2">
      <c r="A37" s="88"/>
      <c r="B37" s="101"/>
      <c r="C37" s="218">
        <f t="shared" si="9"/>
        <v>1.1428571428571428</v>
      </c>
      <c r="D37" s="1"/>
      <c r="F37" s="218">
        <f t="shared" ref="F37:F41" si="10">F36+E$42</f>
        <v>1.1423734505361947</v>
      </c>
      <c r="G37" s="91"/>
      <c r="I37" s="42"/>
      <c r="J37" s="73"/>
      <c r="K37" s="68">
        <f t="shared" si="8"/>
        <v>0.57175091125328914</v>
      </c>
      <c r="L37" s="75"/>
      <c r="M37" s="76"/>
      <c r="N37" s="77"/>
      <c r="O37" s="77"/>
      <c r="P37" s="49"/>
      <c r="Q37" s="49"/>
      <c r="R37" s="62"/>
      <c r="S37" s="62"/>
      <c r="X37" s="30"/>
      <c r="AB37" s="72"/>
      <c r="AC37" s="72"/>
      <c r="AD37" s="62"/>
      <c r="AE37" s="79"/>
      <c r="AF37" s="62"/>
      <c r="AG37" s="62"/>
      <c r="AH37" s="62"/>
      <c r="AL37" s="55"/>
      <c r="AM37" s="55"/>
      <c r="AN37" s="32"/>
      <c r="AO37" s="35"/>
      <c r="AP37" s="55"/>
      <c r="AQ37" s="55"/>
      <c r="AR37" s="55"/>
      <c r="AS37" s="55"/>
      <c r="AT37" s="55"/>
      <c r="AU37" s="55"/>
      <c r="AV37" s="55"/>
      <c r="AW37" s="55"/>
      <c r="AX37" s="55"/>
    </row>
    <row r="38" spans="1:50" x14ac:dyDescent="0.2">
      <c r="A38" s="121"/>
      <c r="B38" s="101"/>
      <c r="C38" s="218">
        <f t="shared" si="9"/>
        <v>1.2142857142857142</v>
      </c>
      <c r="D38" s="1"/>
      <c r="F38" s="218">
        <f t="shared" si="10"/>
        <v>1.213560175804292</v>
      </c>
      <c r="G38" s="91"/>
      <c r="I38" s="42"/>
      <c r="J38" s="73"/>
      <c r="K38" s="68">
        <f t="shared" si="8"/>
        <v>0.58366232654682038</v>
      </c>
      <c r="L38" s="75"/>
      <c r="M38" s="76"/>
      <c r="N38" s="77"/>
      <c r="O38" s="77"/>
      <c r="P38" s="49"/>
      <c r="Q38" s="49"/>
      <c r="R38" s="62"/>
      <c r="S38" s="62"/>
      <c r="X38" s="30"/>
      <c r="AB38" s="72"/>
      <c r="AC38" s="72"/>
      <c r="AD38" s="62"/>
      <c r="AE38" s="79"/>
      <c r="AF38" s="62"/>
      <c r="AG38" s="62"/>
      <c r="AH38" s="62"/>
      <c r="AK38" s="12"/>
      <c r="AL38" s="52"/>
      <c r="AM38" s="52"/>
      <c r="AN38" s="38"/>
      <c r="AO38" s="39"/>
      <c r="AP38" s="52"/>
      <c r="AQ38" s="52"/>
      <c r="AR38" s="52"/>
      <c r="AS38" s="52"/>
      <c r="AT38" s="52"/>
      <c r="AU38" s="52"/>
      <c r="AV38" s="52"/>
      <c r="AW38" s="52"/>
      <c r="AX38" s="52"/>
    </row>
    <row r="39" spans="1:50" x14ac:dyDescent="0.2">
      <c r="A39" s="121"/>
      <c r="B39" s="101"/>
      <c r="C39" s="218">
        <f t="shared" si="9"/>
        <v>1.2857142857142856</v>
      </c>
      <c r="D39" s="193"/>
      <c r="F39" s="218">
        <f t="shared" si="10"/>
        <v>1.2847469010723893</v>
      </c>
      <c r="G39" s="91"/>
      <c r="I39" s="42"/>
      <c r="J39" s="73"/>
      <c r="K39" s="68">
        <f t="shared" si="8"/>
        <v>0.59292674491190012</v>
      </c>
      <c r="L39" s="75"/>
      <c r="M39" s="76"/>
      <c r="N39" s="77"/>
      <c r="O39" s="77"/>
      <c r="P39" s="49"/>
      <c r="Q39" s="49"/>
      <c r="R39" s="62"/>
      <c r="S39" s="62"/>
      <c r="X39" s="30"/>
      <c r="AB39" s="72"/>
      <c r="AC39" s="72"/>
      <c r="AD39" s="62"/>
      <c r="AE39" s="79"/>
      <c r="AF39" s="62"/>
      <c r="AG39" s="62"/>
      <c r="AH39" s="62"/>
      <c r="AK39" s="12"/>
      <c r="AL39" s="52"/>
      <c r="AM39" s="52"/>
      <c r="AN39" s="38"/>
      <c r="AO39" s="39"/>
      <c r="AP39" s="52"/>
      <c r="AQ39" s="52"/>
      <c r="AR39" s="52"/>
      <c r="AS39" s="52"/>
      <c r="AT39" s="52"/>
      <c r="AU39" s="52"/>
      <c r="AV39" s="52"/>
      <c r="AW39" s="52"/>
      <c r="AX39" s="52"/>
    </row>
    <row r="40" spans="1:50" x14ac:dyDescent="0.2">
      <c r="A40" s="196"/>
      <c r="B40" s="101"/>
      <c r="C40" s="218">
        <f t="shared" si="9"/>
        <v>1.357142857142857</v>
      </c>
      <c r="D40" s="193"/>
      <c r="F40" s="218">
        <f t="shared" si="10"/>
        <v>1.3559336263404866</v>
      </c>
      <c r="G40" s="91"/>
      <c r="I40" s="42"/>
      <c r="J40" s="73"/>
      <c r="K40" s="68">
        <f t="shared" si="8"/>
        <v>0.6003382654270929</v>
      </c>
      <c r="L40" s="75"/>
      <c r="M40" s="76"/>
      <c r="N40" s="77"/>
      <c r="O40" s="77"/>
      <c r="P40" s="49"/>
      <c r="Q40" s="49"/>
      <c r="R40" s="62"/>
      <c r="S40" s="62"/>
      <c r="X40" s="30"/>
      <c r="AB40" s="72"/>
      <c r="AC40" s="72"/>
      <c r="AD40" s="62"/>
      <c r="AE40" s="79"/>
      <c r="AF40" s="62"/>
      <c r="AG40" s="62"/>
      <c r="AH40" s="62"/>
      <c r="AL40" s="54"/>
      <c r="AM40" s="54"/>
      <c r="AP40" s="54"/>
      <c r="AQ40" s="54"/>
      <c r="AR40" s="54"/>
      <c r="AS40" s="54"/>
      <c r="AT40" s="54"/>
      <c r="AU40" s="54"/>
      <c r="AV40" s="54"/>
      <c r="AW40" s="54"/>
      <c r="AX40" s="54"/>
    </row>
    <row r="41" spans="1:50" x14ac:dyDescent="0.2">
      <c r="A41" s="121"/>
      <c r="B41" s="101"/>
      <c r="C41" s="218">
        <f t="shared" si="9"/>
        <v>1.4285714285714284</v>
      </c>
      <c r="D41" s="194"/>
      <c r="F41" s="218">
        <f t="shared" si="10"/>
        <v>1.427120351608584</v>
      </c>
      <c r="G41" s="91"/>
      <c r="I41" s="42"/>
      <c r="J41" s="73"/>
      <c r="K41" s="68">
        <f t="shared" si="8"/>
        <v>0.60640222386966181</v>
      </c>
      <c r="L41" s="75"/>
      <c r="M41" s="76"/>
      <c r="N41" s="77"/>
      <c r="O41" s="77"/>
      <c r="P41" s="49"/>
      <c r="Q41" s="49"/>
      <c r="R41" s="62"/>
      <c r="S41" s="62"/>
      <c r="X41" s="30"/>
      <c r="AB41" s="72"/>
      <c r="AC41" s="72"/>
      <c r="AD41" s="62"/>
      <c r="AE41" s="79"/>
      <c r="AF41" s="62"/>
      <c r="AG41" s="62"/>
      <c r="AH41" s="62"/>
      <c r="AL41" s="55"/>
      <c r="AM41" s="55"/>
      <c r="AN41" s="32"/>
      <c r="AO41" s="35"/>
      <c r="AP41" s="55"/>
      <c r="AQ41" s="55"/>
      <c r="AR41" s="55"/>
      <c r="AS41" s="55"/>
      <c r="AT41" s="55"/>
      <c r="AU41" s="55"/>
      <c r="AV41" s="55"/>
      <c r="AW41" s="55"/>
      <c r="AX41" s="55"/>
    </row>
    <row r="42" spans="1:50" x14ac:dyDescent="0.2">
      <c r="A42" s="182">
        <f>D42/7</f>
        <v>7.1428571428571425E-2</v>
      </c>
      <c r="B42" s="101"/>
      <c r="C42" s="197">
        <f>F15</f>
        <v>1.5</v>
      </c>
      <c r="D42" s="44">
        <f>C42-C35</f>
        <v>0.5</v>
      </c>
      <c r="E42" s="182">
        <f>G42/7</f>
        <v>7.1186725268097398E-2</v>
      </c>
      <c r="F42" s="197">
        <f>G15</f>
        <v>1.4983070768766817</v>
      </c>
      <c r="G42" s="44">
        <f>F42-F35</f>
        <v>0.49830707687668174</v>
      </c>
      <c r="I42" s="44"/>
      <c r="J42" s="62"/>
      <c r="K42" s="68">
        <f t="shared" si="8"/>
        <v>0.6114555107577937</v>
      </c>
      <c r="L42" s="75"/>
      <c r="M42" s="76"/>
      <c r="N42" s="77"/>
      <c r="O42" s="77"/>
      <c r="P42" s="49"/>
      <c r="Q42" s="49"/>
      <c r="R42" s="62"/>
      <c r="S42" s="62"/>
      <c r="X42" s="30"/>
      <c r="AB42" s="72"/>
      <c r="AC42" s="72"/>
      <c r="AD42" s="62"/>
      <c r="AE42" s="79"/>
      <c r="AF42" s="62"/>
      <c r="AG42" s="62"/>
      <c r="AH42" s="62"/>
      <c r="AK42" s="12"/>
      <c r="AL42" s="52"/>
      <c r="AM42" s="52"/>
      <c r="AN42" s="38"/>
      <c r="AO42" s="39"/>
      <c r="AP42" s="52"/>
      <c r="AQ42" s="52"/>
      <c r="AR42" s="52"/>
      <c r="AS42" s="52"/>
      <c r="AT42" s="52"/>
      <c r="AU42" s="52"/>
      <c r="AV42" s="52"/>
      <c r="AW42" s="52"/>
      <c r="AX42" s="52"/>
    </row>
    <row r="43" spans="1:50" x14ac:dyDescent="0.2">
      <c r="A43" s="182"/>
      <c r="B43" s="101"/>
      <c r="C43" s="218">
        <f t="shared" ref="C43:C48" si="11">C42+A$49</f>
        <v>1.6071428571428572</v>
      </c>
      <c r="D43" s="44"/>
      <c r="F43" s="218">
        <f>F42+E$49</f>
        <v>1.604966651125548</v>
      </c>
      <c r="G43" s="91"/>
      <c r="I43" s="62"/>
      <c r="J43" s="62"/>
      <c r="K43" s="68">
        <f t="shared" si="8"/>
        <v>0.61573135798870937</v>
      </c>
      <c r="L43" s="75"/>
      <c r="M43" s="76"/>
      <c r="N43" s="77"/>
      <c r="O43" s="77"/>
      <c r="P43" s="49"/>
      <c r="Q43" s="49"/>
      <c r="R43" s="62"/>
      <c r="S43" s="62"/>
      <c r="X43" s="30"/>
      <c r="AB43" s="72"/>
      <c r="AC43" s="72"/>
      <c r="AD43" s="62"/>
      <c r="AE43" s="79"/>
      <c r="AF43" s="62"/>
      <c r="AG43" s="62"/>
      <c r="AH43" s="62"/>
      <c r="AK43" s="12"/>
      <c r="AL43" s="52"/>
      <c r="AM43" s="52"/>
      <c r="AN43" s="38"/>
      <c r="AO43" s="39"/>
      <c r="AP43" s="52"/>
      <c r="AQ43" s="52"/>
      <c r="AR43" s="52"/>
      <c r="AS43" s="52"/>
      <c r="AT43" s="52"/>
      <c r="AU43" s="52"/>
      <c r="AV43" s="52"/>
      <c r="AW43" s="52"/>
      <c r="AX43" s="52"/>
    </row>
    <row r="44" spans="1:50" x14ac:dyDescent="0.2">
      <c r="A44" s="70"/>
      <c r="B44" s="101"/>
      <c r="C44" s="218">
        <f t="shared" si="11"/>
        <v>1.7142857142857144</v>
      </c>
      <c r="D44" s="44"/>
      <c r="F44" s="218">
        <f t="shared" ref="F44:F48" si="12">F43+E$49</f>
        <v>1.7116262253744143</v>
      </c>
      <c r="G44" s="91"/>
      <c r="I44" s="62"/>
      <c r="J44" s="62"/>
      <c r="K44" s="261">
        <f>K27</f>
        <v>0.61803339886999997</v>
      </c>
      <c r="L44" s="75"/>
      <c r="M44" s="76"/>
      <c r="N44" s="77"/>
      <c r="O44" s="77"/>
      <c r="P44" s="49"/>
      <c r="Q44" s="49"/>
      <c r="R44" s="62"/>
      <c r="S44" s="62"/>
      <c r="X44" s="30"/>
      <c r="AB44" s="81"/>
      <c r="AC44" s="81"/>
      <c r="AD44" s="62"/>
      <c r="AE44" s="79"/>
      <c r="AF44" s="62"/>
      <c r="AG44" s="62"/>
      <c r="AH44" s="62"/>
      <c r="AK44" s="12"/>
      <c r="AL44" s="52"/>
      <c r="AM44" s="52"/>
      <c r="AN44" s="38"/>
      <c r="AO44" s="39"/>
      <c r="AP44" s="52"/>
      <c r="AQ44" s="52"/>
      <c r="AR44" s="52"/>
      <c r="AS44" s="52"/>
      <c r="AT44" s="52"/>
      <c r="AU44" s="52"/>
      <c r="AV44" s="52"/>
      <c r="AW44" s="52"/>
      <c r="AX44" s="52"/>
    </row>
    <row r="45" spans="1:50" x14ac:dyDescent="0.2">
      <c r="A45" s="70"/>
      <c r="B45" s="101"/>
      <c r="C45" s="218">
        <f t="shared" si="11"/>
        <v>1.8214285714285716</v>
      </c>
      <c r="D45" s="44"/>
      <c r="F45" s="218">
        <f t="shared" si="12"/>
        <v>1.8182857996232806</v>
      </c>
      <c r="G45" s="91"/>
      <c r="I45" s="62"/>
      <c r="J45" s="62"/>
      <c r="K45" s="68">
        <f>K28</f>
        <v>0.61939635977468976</v>
      </c>
      <c r="L45" s="75"/>
      <c r="M45" s="76"/>
      <c r="N45" s="77"/>
      <c r="O45" s="77"/>
      <c r="P45" s="49"/>
      <c r="Q45" s="49"/>
      <c r="R45" s="62"/>
      <c r="S45" s="62"/>
      <c r="X45" s="30"/>
      <c r="AB45" s="81"/>
      <c r="AC45" s="81"/>
      <c r="AD45" s="62"/>
      <c r="AE45" s="79"/>
      <c r="AF45" s="62"/>
      <c r="AG45" s="62"/>
      <c r="AH45" s="62"/>
      <c r="AL45" s="54"/>
      <c r="AM45" s="54"/>
      <c r="AP45" s="54"/>
      <c r="AQ45" s="54"/>
      <c r="AR45" s="54"/>
      <c r="AS45" s="54"/>
      <c r="AT45" s="54"/>
      <c r="AU45" s="54"/>
      <c r="AV45" s="54"/>
      <c r="AW45" s="54"/>
      <c r="AX45" s="54"/>
    </row>
    <row r="46" spans="1:50" x14ac:dyDescent="0.2">
      <c r="A46" s="70"/>
      <c r="B46" s="101"/>
      <c r="C46" s="218">
        <f t="shared" si="11"/>
        <v>1.9285714285714288</v>
      </c>
      <c r="D46" s="44"/>
      <c r="F46" s="218">
        <f t="shared" si="12"/>
        <v>1.9249453738721469</v>
      </c>
      <c r="G46" s="91"/>
      <c r="I46" s="62"/>
      <c r="J46" s="62"/>
      <c r="K46" s="68">
        <f t="shared" si="8"/>
        <v>0</v>
      </c>
      <c r="L46" s="75"/>
      <c r="M46" s="76"/>
      <c r="N46" s="77"/>
      <c r="O46" s="77"/>
      <c r="P46" s="49"/>
      <c r="Q46" s="49"/>
      <c r="R46" s="62"/>
      <c r="S46" s="62"/>
      <c r="X46" s="30"/>
      <c r="AB46" s="81"/>
      <c r="AC46" s="81"/>
      <c r="AD46" s="62"/>
      <c r="AE46" s="79"/>
      <c r="AF46" s="62"/>
      <c r="AG46" s="62"/>
      <c r="AH46" s="62"/>
      <c r="AL46" s="55"/>
      <c r="AM46" s="55"/>
      <c r="AN46" s="32"/>
      <c r="AO46" s="35"/>
      <c r="AP46" s="55"/>
      <c r="AQ46" s="55"/>
      <c r="AR46" s="55"/>
      <c r="AS46" s="55"/>
      <c r="AT46" s="55"/>
      <c r="AU46" s="55"/>
      <c r="AV46" s="55"/>
      <c r="AW46" s="55"/>
      <c r="AX46" s="55"/>
    </row>
    <row r="47" spans="1:50" x14ac:dyDescent="0.2">
      <c r="A47" s="70"/>
      <c r="B47" s="101"/>
      <c r="C47" s="218">
        <f t="shared" si="11"/>
        <v>2.035714285714286</v>
      </c>
      <c r="D47" s="44"/>
      <c r="F47" s="218">
        <f t="shared" si="12"/>
        <v>2.0316049481210134</v>
      </c>
      <c r="G47" s="91"/>
      <c r="I47" s="62"/>
      <c r="J47" s="62"/>
      <c r="K47" s="74"/>
      <c r="L47" s="75"/>
      <c r="M47" s="76"/>
      <c r="N47" s="77"/>
      <c r="O47" s="77"/>
      <c r="P47" s="49"/>
      <c r="Q47" s="49"/>
      <c r="R47" s="62"/>
      <c r="S47" s="62"/>
      <c r="X47" s="30"/>
      <c r="AB47" s="81"/>
      <c r="AC47" s="81"/>
      <c r="AD47" s="62"/>
      <c r="AE47" s="79"/>
      <c r="AF47" s="62"/>
      <c r="AG47" s="62"/>
      <c r="AH47" s="62"/>
      <c r="AK47" s="12"/>
      <c r="AL47" s="52"/>
      <c r="AM47" s="52"/>
      <c r="AN47" s="38"/>
      <c r="AO47" s="39"/>
      <c r="AP47" s="52"/>
      <c r="AQ47" s="52"/>
      <c r="AR47" s="52"/>
      <c r="AS47" s="52"/>
      <c r="AT47" s="52"/>
      <c r="AU47" s="52"/>
      <c r="AV47" s="52"/>
      <c r="AW47" s="52"/>
      <c r="AX47" s="52"/>
    </row>
    <row r="48" spans="1:50" x14ac:dyDescent="0.2">
      <c r="A48" s="70"/>
      <c r="B48" s="101"/>
      <c r="C48" s="218">
        <f t="shared" si="11"/>
        <v>2.1428571428571432</v>
      </c>
      <c r="D48" s="44"/>
      <c r="F48" s="218">
        <f t="shared" si="12"/>
        <v>2.1382645223698797</v>
      </c>
      <c r="G48" s="91"/>
      <c r="I48" s="62"/>
      <c r="J48" s="62"/>
      <c r="K48" s="74"/>
      <c r="L48" s="75"/>
      <c r="M48" s="76"/>
      <c r="N48" s="77"/>
      <c r="O48" s="77"/>
      <c r="P48" s="49"/>
      <c r="Q48" s="49"/>
      <c r="R48" s="62"/>
      <c r="S48" s="62"/>
      <c r="X48" s="30"/>
      <c r="AB48" s="81"/>
      <c r="AC48" s="81"/>
      <c r="AD48" s="62"/>
      <c r="AE48" s="79"/>
      <c r="AF48" s="62"/>
      <c r="AG48" s="62"/>
      <c r="AH48" s="62"/>
      <c r="AK48" s="12"/>
      <c r="AL48" s="52"/>
      <c r="AM48" s="52"/>
      <c r="AN48" s="38"/>
      <c r="AO48" s="39"/>
      <c r="AP48" s="52"/>
      <c r="AQ48" s="52"/>
      <c r="AR48" s="52"/>
      <c r="AS48" s="52"/>
      <c r="AT48" s="52"/>
      <c r="AU48" s="52"/>
      <c r="AV48" s="52"/>
      <c r="AW48" s="52"/>
      <c r="AX48" s="52"/>
    </row>
    <row r="49" spans="1:50" x14ac:dyDescent="0.2">
      <c r="A49" s="182">
        <f>D49/7</f>
        <v>0.10714285714285714</v>
      </c>
      <c r="B49" s="101"/>
      <c r="C49" s="197">
        <f>F16</f>
        <v>2.25</v>
      </c>
      <c r="D49" s="44">
        <f>C49-C42</f>
        <v>0.75</v>
      </c>
      <c r="E49" s="182">
        <f>G49/7</f>
        <v>0.10665957424886639</v>
      </c>
      <c r="F49" s="220">
        <f>G16</f>
        <v>2.2449240966187465</v>
      </c>
      <c r="G49" s="44">
        <f>F49-F42</f>
        <v>0.74661701974206474</v>
      </c>
      <c r="I49" s="62"/>
      <c r="J49" s="62"/>
      <c r="K49" s="74"/>
      <c r="L49" s="75"/>
      <c r="M49" s="76"/>
      <c r="N49" s="77"/>
      <c r="O49" s="77"/>
      <c r="P49" s="49"/>
      <c r="Q49" s="49"/>
      <c r="R49" s="62"/>
      <c r="S49" s="62"/>
      <c r="X49" s="30"/>
      <c r="AB49" s="81"/>
      <c r="AC49" s="81"/>
      <c r="AD49" s="62"/>
      <c r="AE49" s="79"/>
      <c r="AF49" s="62"/>
      <c r="AG49" s="62"/>
      <c r="AH49" s="62"/>
      <c r="AL49" s="54"/>
      <c r="AM49" s="54"/>
      <c r="AP49" s="54"/>
      <c r="AQ49" s="54"/>
      <c r="AR49" s="54"/>
      <c r="AS49" s="54"/>
      <c r="AT49" s="54"/>
      <c r="AU49" s="54"/>
      <c r="AV49" s="54"/>
      <c r="AW49" s="54"/>
      <c r="AX49" s="54"/>
    </row>
    <row r="50" spans="1:50" x14ac:dyDescent="0.2">
      <c r="A50" s="70"/>
      <c r="B50" s="101"/>
      <c r="C50" s="218">
        <f t="shared" ref="C50:C55" si="13">C49+A$56</f>
        <v>2.4107142857142856</v>
      </c>
      <c r="D50" s="44"/>
      <c r="F50" s="221">
        <f>F49+E$56</f>
        <v>2.4047328915324768</v>
      </c>
      <c r="G50" s="91"/>
      <c r="I50" s="62"/>
      <c r="J50" s="62"/>
      <c r="K50" s="74"/>
      <c r="L50" s="75"/>
      <c r="M50" s="76"/>
      <c r="N50" s="77"/>
      <c r="O50" s="77"/>
      <c r="P50" s="49"/>
      <c r="Q50" s="49"/>
      <c r="R50" s="62"/>
      <c r="S50" s="62"/>
      <c r="X50" s="30"/>
      <c r="AB50" s="81"/>
      <c r="AC50" s="81"/>
      <c r="AD50" s="62"/>
      <c r="AE50" s="79"/>
      <c r="AF50" s="62"/>
      <c r="AG50" s="62"/>
      <c r="AH50" s="62"/>
      <c r="AL50" s="54"/>
      <c r="AM50" s="54"/>
      <c r="AP50" s="54"/>
      <c r="AQ50" s="54"/>
      <c r="AR50" s="54"/>
      <c r="AS50" s="54"/>
      <c r="AT50" s="54"/>
      <c r="AU50" s="54"/>
      <c r="AV50" s="54"/>
      <c r="AW50" s="54"/>
      <c r="AX50" s="54"/>
    </row>
    <row r="51" spans="1:50" x14ac:dyDescent="0.2">
      <c r="A51" s="70"/>
      <c r="B51" s="101"/>
      <c r="C51" s="218">
        <f t="shared" si="13"/>
        <v>2.5714285714285712</v>
      </c>
      <c r="D51" s="60"/>
      <c r="F51" s="221">
        <f t="shared" ref="F51:F55" si="14">F50+E$56</f>
        <v>2.5645416864462072</v>
      </c>
      <c r="G51" s="91"/>
      <c r="I51" s="62"/>
      <c r="J51" s="62"/>
      <c r="K51" s="74"/>
      <c r="L51" s="75"/>
      <c r="M51" s="76"/>
      <c r="N51" s="77"/>
      <c r="O51" s="77"/>
      <c r="P51" s="49"/>
      <c r="Q51" s="49"/>
      <c r="R51" s="62"/>
      <c r="S51" s="62"/>
      <c r="X51" s="30"/>
      <c r="AB51" s="81"/>
      <c r="AC51" s="81"/>
      <c r="AD51" s="62"/>
      <c r="AE51" s="79"/>
      <c r="AF51" s="62"/>
      <c r="AG51" s="62"/>
      <c r="AH51" s="62"/>
      <c r="AL51" s="55"/>
      <c r="AM51" s="55"/>
      <c r="AN51" s="32"/>
      <c r="AO51" s="35"/>
      <c r="AP51" s="55"/>
      <c r="AQ51" s="55"/>
      <c r="AR51" s="55"/>
      <c r="AS51" s="55"/>
      <c r="AT51" s="55"/>
      <c r="AU51" s="55"/>
      <c r="AV51" s="55"/>
      <c r="AW51" s="55"/>
      <c r="AX51" s="55"/>
    </row>
    <row r="52" spans="1:50" x14ac:dyDescent="0.2">
      <c r="A52" s="70"/>
      <c r="B52" s="63"/>
      <c r="C52" s="218">
        <f t="shared" si="13"/>
        <v>2.7321428571428568</v>
      </c>
      <c r="D52" s="44"/>
      <c r="F52" s="221">
        <f t="shared" si="14"/>
        <v>2.7243504813599375</v>
      </c>
      <c r="G52" s="91"/>
      <c r="I52" s="62"/>
      <c r="J52" s="62"/>
      <c r="K52" s="74"/>
      <c r="L52" s="75"/>
      <c r="M52" s="76"/>
      <c r="N52" s="77"/>
      <c r="O52" s="77"/>
      <c r="P52" s="49"/>
      <c r="Q52" s="49"/>
      <c r="R52" s="62"/>
      <c r="S52" s="62"/>
      <c r="X52" s="30"/>
      <c r="AB52" s="81"/>
      <c r="AC52" s="81"/>
      <c r="AD52" s="62"/>
      <c r="AE52" s="79"/>
      <c r="AF52" s="62"/>
      <c r="AG52" s="62"/>
      <c r="AH52" s="62"/>
      <c r="AK52" s="12"/>
      <c r="AL52" s="52"/>
      <c r="AM52" s="52"/>
      <c r="AN52" s="38"/>
      <c r="AO52" s="39"/>
      <c r="AP52" s="52"/>
      <c r="AQ52" s="52"/>
      <c r="AR52" s="52"/>
      <c r="AS52" s="52"/>
      <c r="AT52" s="52"/>
      <c r="AU52" s="52"/>
      <c r="AV52" s="52"/>
      <c r="AW52" s="52"/>
      <c r="AX52" s="52"/>
    </row>
    <row r="53" spans="1:50" x14ac:dyDescent="0.2">
      <c r="A53" s="70"/>
      <c r="B53" s="63"/>
      <c r="C53" s="218">
        <f t="shared" si="13"/>
        <v>2.8928571428571423</v>
      </c>
      <c r="D53" s="44"/>
      <c r="F53" s="221">
        <f t="shared" si="14"/>
        <v>2.8841592762736679</v>
      </c>
      <c r="G53" s="91"/>
      <c r="I53" s="62"/>
      <c r="J53" s="62"/>
      <c r="K53" s="74"/>
      <c r="L53" s="75"/>
      <c r="M53" s="62"/>
      <c r="R53" s="62"/>
      <c r="S53" s="62"/>
      <c r="X53" s="30"/>
      <c r="AB53" s="81"/>
      <c r="AC53" s="81"/>
      <c r="AD53" s="62"/>
      <c r="AE53" s="79"/>
      <c r="AF53" s="62"/>
      <c r="AG53" s="62"/>
      <c r="AH53" s="62"/>
      <c r="AK53" s="12"/>
      <c r="AL53" s="52"/>
      <c r="AM53" s="52"/>
      <c r="AN53" s="38"/>
      <c r="AO53" s="39"/>
      <c r="AP53" s="52"/>
      <c r="AQ53" s="52"/>
      <c r="AR53" s="52"/>
      <c r="AS53" s="52"/>
      <c r="AT53" s="52"/>
      <c r="AU53" s="52"/>
      <c r="AV53" s="52"/>
      <c r="AW53" s="52"/>
      <c r="AX53" s="52"/>
    </row>
    <row r="54" spans="1:50" x14ac:dyDescent="0.2">
      <c r="A54" s="70"/>
      <c r="B54" s="63"/>
      <c r="C54" s="218">
        <f t="shared" si="13"/>
        <v>3.0535714285714279</v>
      </c>
      <c r="D54" s="44"/>
      <c r="F54" s="221">
        <f t="shared" si="14"/>
        <v>3.0439680711873982</v>
      </c>
      <c r="G54" s="91"/>
      <c r="I54" s="62"/>
      <c r="J54" s="62"/>
      <c r="K54" s="74"/>
      <c r="L54" s="75">
        <f>78/6</f>
        <v>13</v>
      </c>
      <c r="M54" s="62"/>
      <c r="R54" s="62"/>
      <c r="S54" s="62"/>
      <c r="X54" s="30"/>
      <c r="AB54" s="81"/>
      <c r="AC54" s="81"/>
      <c r="AD54" s="62"/>
      <c r="AE54" s="79"/>
      <c r="AF54" s="62"/>
      <c r="AG54" s="62"/>
      <c r="AH54" s="62"/>
      <c r="AL54" s="54"/>
      <c r="AM54" s="54"/>
      <c r="AP54" s="54"/>
      <c r="AQ54" s="54"/>
      <c r="AR54" s="54"/>
      <c r="AS54" s="54"/>
      <c r="AT54" s="54"/>
      <c r="AU54" s="54"/>
      <c r="AV54" s="54"/>
      <c r="AW54" s="54"/>
      <c r="AX54" s="54"/>
    </row>
    <row r="55" spans="1:50" x14ac:dyDescent="0.2">
      <c r="A55" s="70"/>
      <c r="B55" s="63"/>
      <c r="C55" s="218">
        <f t="shared" si="13"/>
        <v>3.2142857142857135</v>
      </c>
      <c r="D55" s="44"/>
      <c r="F55" s="221">
        <f t="shared" si="14"/>
        <v>3.2037768661011286</v>
      </c>
      <c r="G55" s="91"/>
      <c r="I55" s="62"/>
      <c r="J55" s="62"/>
      <c r="K55" s="74"/>
      <c r="L55" s="75">
        <f>84/6</f>
        <v>14</v>
      </c>
      <c r="M55" s="62"/>
      <c r="R55" s="62"/>
      <c r="S55" s="62"/>
      <c r="X55" s="30"/>
      <c r="AB55" s="81"/>
      <c r="AC55" s="81"/>
      <c r="AD55" s="62"/>
      <c r="AE55" s="79"/>
      <c r="AF55" s="62"/>
      <c r="AG55" s="62"/>
      <c r="AH55" s="62"/>
      <c r="AL55" s="54"/>
      <c r="AM55" s="54"/>
      <c r="AP55" s="54"/>
      <c r="AQ55" s="54"/>
      <c r="AR55" s="54"/>
      <c r="AS55" s="54"/>
      <c r="AT55" s="54"/>
      <c r="AU55" s="54"/>
      <c r="AV55" s="54"/>
      <c r="AW55" s="54"/>
      <c r="AX55" s="54"/>
    </row>
    <row r="56" spans="1:50" x14ac:dyDescent="0.2">
      <c r="A56" s="182">
        <f>D56/7</f>
        <v>0.16071428571428573</v>
      </c>
      <c r="B56" s="63"/>
      <c r="C56" s="197">
        <f>F17</f>
        <v>3.375</v>
      </c>
      <c r="D56" s="44">
        <f>C56-C49</f>
        <v>1.125</v>
      </c>
      <c r="E56" s="182">
        <f>G56/7</f>
        <v>0.1598087949137304</v>
      </c>
      <c r="F56" s="220">
        <f>G17</f>
        <v>3.3635856610148593</v>
      </c>
      <c r="G56" s="44">
        <f>F56-F49</f>
        <v>1.1186615643961129</v>
      </c>
      <c r="I56" s="62"/>
      <c r="J56" s="62"/>
      <c r="K56" s="74"/>
      <c r="L56" s="75">
        <f>84/7</f>
        <v>12</v>
      </c>
      <c r="M56" s="62"/>
      <c r="R56" s="62"/>
      <c r="S56" s="62"/>
      <c r="X56" s="30"/>
      <c r="AB56" s="81"/>
      <c r="AC56" s="81"/>
      <c r="AD56" s="62"/>
      <c r="AE56" s="79"/>
      <c r="AF56" s="62"/>
      <c r="AG56" s="62"/>
      <c r="AH56" s="62"/>
      <c r="AL56" s="55"/>
      <c r="AM56" s="55"/>
      <c r="AN56" s="32"/>
      <c r="AO56" s="35"/>
      <c r="AP56" s="55"/>
      <c r="AQ56" s="55"/>
      <c r="AR56" s="55"/>
      <c r="AS56" s="55"/>
      <c r="AT56" s="55"/>
      <c r="AU56" s="55"/>
      <c r="AV56" s="55"/>
      <c r="AW56" s="55"/>
      <c r="AX56" s="55"/>
    </row>
    <row r="57" spans="1:50" x14ac:dyDescent="0.2">
      <c r="A57" s="70"/>
      <c r="B57" s="63"/>
      <c r="C57" s="218">
        <f t="shared" ref="C57:C62" si="15">C56+A$63</f>
        <v>3.6160714285714284</v>
      </c>
      <c r="D57" s="44"/>
      <c r="F57" s="221">
        <f>F56+E$63</f>
        <v>3.6030283093812359</v>
      </c>
      <c r="G57" s="91"/>
      <c r="I57" s="62"/>
      <c r="J57" s="62"/>
      <c r="K57" s="74"/>
      <c r="L57" s="75"/>
      <c r="M57" s="62"/>
      <c r="R57" s="62"/>
      <c r="S57" s="62"/>
      <c r="X57" s="30"/>
      <c r="AB57" s="81"/>
      <c r="AC57" s="81"/>
      <c r="AD57" s="62"/>
      <c r="AE57" s="79"/>
      <c r="AF57" s="62"/>
      <c r="AG57" s="62"/>
      <c r="AH57" s="62"/>
      <c r="AK57" s="12"/>
      <c r="AL57" s="52"/>
      <c r="AM57" s="52"/>
      <c r="AN57" s="38"/>
      <c r="AO57" s="39"/>
      <c r="AP57" s="52"/>
      <c r="AQ57" s="52"/>
      <c r="AR57" s="52"/>
      <c r="AS57" s="52"/>
      <c r="AT57" s="52"/>
      <c r="AU57" s="52"/>
      <c r="AV57" s="52"/>
      <c r="AW57" s="52"/>
      <c r="AX57" s="52"/>
    </row>
    <row r="58" spans="1:50" x14ac:dyDescent="0.2">
      <c r="A58" s="70"/>
      <c r="B58" s="63"/>
      <c r="C58" s="218">
        <f t="shared" si="15"/>
        <v>3.8571428571428568</v>
      </c>
      <c r="D58" s="44"/>
      <c r="F58" s="221">
        <f t="shared" ref="F58:F62" si="16">F57+E$63</f>
        <v>3.8424709577476124</v>
      </c>
      <c r="G58" s="91"/>
      <c r="I58" s="62"/>
      <c r="J58" s="62"/>
      <c r="K58" s="74"/>
      <c r="L58" s="75"/>
      <c r="M58" s="62"/>
      <c r="R58" s="62"/>
      <c r="S58" s="62"/>
      <c r="X58" s="30"/>
      <c r="AB58" s="81"/>
      <c r="AC58" s="81"/>
      <c r="AD58" s="62"/>
      <c r="AE58" s="79"/>
      <c r="AF58" s="62"/>
      <c r="AG58" s="62"/>
      <c r="AH58" s="62"/>
      <c r="AK58" s="12"/>
      <c r="AL58" s="52"/>
      <c r="AM58" s="52"/>
      <c r="AN58" s="38"/>
      <c r="AO58" s="39"/>
      <c r="AP58" s="52"/>
      <c r="AQ58" s="52"/>
      <c r="AR58" s="52"/>
      <c r="AS58" s="52"/>
      <c r="AT58" s="52"/>
      <c r="AU58" s="52"/>
      <c r="AV58" s="52"/>
      <c r="AW58" s="52"/>
      <c r="AX58" s="52"/>
    </row>
    <row r="59" spans="1:50" x14ac:dyDescent="0.2">
      <c r="A59" s="70"/>
      <c r="B59" s="63"/>
      <c r="C59" s="218">
        <f t="shared" si="15"/>
        <v>4.0982142857142856</v>
      </c>
      <c r="D59" s="44"/>
      <c r="F59" s="221">
        <f t="shared" si="16"/>
        <v>4.0819136061139893</v>
      </c>
      <c r="G59" s="91"/>
      <c r="I59" s="62"/>
      <c r="J59" s="62"/>
      <c r="K59" s="74"/>
      <c r="L59" s="75"/>
      <c r="M59" s="62"/>
      <c r="R59" s="62"/>
      <c r="S59" s="62"/>
      <c r="X59" s="30"/>
      <c r="AB59" s="81"/>
      <c r="AC59" s="81"/>
      <c r="AD59" s="62"/>
      <c r="AE59" s="79"/>
      <c r="AF59" s="62"/>
      <c r="AG59" s="62"/>
      <c r="AH59" s="62"/>
    </row>
    <row r="60" spans="1:50" x14ac:dyDescent="0.2">
      <c r="A60" s="70"/>
      <c r="B60" s="63"/>
      <c r="C60" s="218">
        <f t="shared" si="15"/>
        <v>4.3392857142857144</v>
      </c>
      <c r="D60" s="44"/>
      <c r="F60" s="221">
        <f t="shared" si="16"/>
        <v>4.3213562544803663</v>
      </c>
      <c r="G60" s="91"/>
      <c r="I60" s="62"/>
      <c r="J60" s="62"/>
      <c r="K60" s="74"/>
      <c r="L60" s="75"/>
      <c r="M60" s="62"/>
      <c r="R60" s="62"/>
      <c r="S60" s="62"/>
      <c r="X60" s="30"/>
      <c r="AB60" s="81"/>
      <c r="AC60" s="81"/>
      <c r="AD60" s="62"/>
      <c r="AE60" s="79"/>
      <c r="AF60" s="62"/>
      <c r="AG60" s="62"/>
      <c r="AH60" s="62"/>
    </row>
    <row r="61" spans="1:50" x14ac:dyDescent="0.2">
      <c r="A61" s="70"/>
      <c r="B61" s="63"/>
      <c r="C61" s="218">
        <f t="shared" si="15"/>
        <v>4.5803571428571432</v>
      </c>
      <c r="D61" s="44"/>
      <c r="F61" s="221">
        <f t="shared" si="16"/>
        <v>4.5607989028467433</v>
      </c>
      <c r="G61" s="91"/>
      <c r="I61" s="62"/>
      <c r="J61" s="62"/>
      <c r="K61" s="74"/>
      <c r="L61" s="75"/>
      <c r="M61" s="62"/>
      <c r="R61" s="62"/>
      <c r="S61" s="62"/>
      <c r="X61" s="30"/>
      <c r="AB61" s="81"/>
      <c r="AC61" s="81"/>
      <c r="AD61" s="62"/>
      <c r="AE61" s="79"/>
      <c r="AF61" s="62"/>
      <c r="AG61" s="62"/>
      <c r="AH61" s="62"/>
      <c r="AJ61" s="82"/>
    </row>
    <row r="62" spans="1:50" x14ac:dyDescent="0.2">
      <c r="A62" s="70"/>
      <c r="B62" s="63"/>
      <c r="C62" s="218">
        <f t="shared" si="15"/>
        <v>4.8214285714285721</v>
      </c>
      <c r="D62" s="44"/>
      <c r="F62" s="221">
        <f t="shared" si="16"/>
        <v>4.8002415512131202</v>
      </c>
      <c r="G62" s="91"/>
      <c r="I62" s="62"/>
      <c r="J62" s="62"/>
      <c r="K62" s="74"/>
      <c r="L62" s="75"/>
      <c r="M62" s="62"/>
      <c r="R62" s="62"/>
      <c r="S62" s="62"/>
      <c r="W62" s="2"/>
      <c r="X62" s="30"/>
      <c r="AB62" s="81"/>
      <c r="AC62" s="81"/>
      <c r="AD62" s="62"/>
      <c r="AE62" s="79"/>
      <c r="AF62" s="62"/>
      <c r="AG62" s="62"/>
      <c r="AH62" s="62"/>
      <c r="AJ62" s="82"/>
      <c r="AK62" s="83"/>
    </row>
    <row r="63" spans="1:50" x14ac:dyDescent="0.2">
      <c r="A63" s="182">
        <f>D63/7</f>
        <v>0.24107142857142858</v>
      </c>
      <c r="B63" s="63"/>
      <c r="C63" s="197">
        <f>F18</f>
        <v>5.0625</v>
      </c>
      <c r="D63" s="44">
        <f>C63-C56</f>
        <v>1.6875</v>
      </c>
      <c r="E63" s="182">
        <f>G63/7</f>
        <v>0.23944264836637658</v>
      </c>
      <c r="F63" s="220">
        <f>G18</f>
        <v>5.0396841995794954</v>
      </c>
      <c r="G63" s="44">
        <f>F63-F56</f>
        <v>1.6760985385646361</v>
      </c>
      <c r="I63" s="62"/>
      <c r="J63" s="62"/>
      <c r="K63" s="74"/>
      <c r="L63" s="75"/>
      <c r="M63" s="62"/>
      <c r="R63" s="62"/>
      <c r="S63" s="62"/>
      <c r="W63" s="2"/>
      <c r="X63" s="30"/>
      <c r="AB63" s="81"/>
      <c r="AC63" s="81"/>
      <c r="AD63" s="62"/>
      <c r="AE63" s="79"/>
      <c r="AF63" s="62"/>
      <c r="AG63" s="62"/>
      <c r="AH63" s="62"/>
      <c r="AJ63" s="82"/>
      <c r="AK63" s="83"/>
    </row>
    <row r="64" spans="1:50" x14ac:dyDescent="0.2">
      <c r="A64" s="70"/>
      <c r="B64" s="63"/>
      <c r="C64" s="218">
        <f t="shared" ref="C64:C69" si="17">C63+A$70</f>
        <v>5.4241071428571432</v>
      </c>
      <c r="D64" s="44"/>
      <c r="F64" s="221">
        <f>F63+E$70</f>
        <v>5.3984428141329319</v>
      </c>
      <c r="G64" s="91"/>
      <c r="I64" s="62"/>
      <c r="J64" s="62"/>
      <c r="K64" s="74"/>
      <c r="L64" s="75"/>
      <c r="M64" s="62"/>
      <c r="R64" s="62"/>
      <c r="S64" s="62"/>
      <c r="W64" s="2"/>
      <c r="X64" s="30"/>
      <c r="AB64" s="81"/>
      <c r="AC64" s="81"/>
      <c r="AD64" s="62"/>
      <c r="AE64" s="79"/>
      <c r="AF64" s="62"/>
      <c r="AG64" s="62"/>
      <c r="AH64" s="62"/>
      <c r="AJ64" s="82"/>
      <c r="AK64" s="83"/>
    </row>
    <row r="65" spans="1:37" x14ac:dyDescent="0.2">
      <c r="A65" s="70"/>
      <c r="B65" s="63"/>
      <c r="C65" s="218">
        <f t="shared" si="17"/>
        <v>5.7857142857142865</v>
      </c>
      <c r="D65" s="44"/>
      <c r="F65" s="221">
        <f t="shared" ref="F65:F69" si="18">F64+E$70</f>
        <v>5.7572014286863684</v>
      </c>
      <c r="G65" s="91"/>
      <c r="I65" s="62"/>
      <c r="J65" s="62"/>
      <c r="K65" s="74"/>
      <c r="L65" s="75"/>
      <c r="M65" s="62"/>
      <c r="R65" s="62"/>
      <c r="S65" s="62"/>
      <c r="W65" s="2"/>
      <c r="X65" s="30"/>
      <c r="AB65" s="81"/>
      <c r="AC65" s="81"/>
      <c r="AD65" s="62"/>
      <c r="AE65" s="79"/>
      <c r="AF65" s="62"/>
      <c r="AG65" s="62"/>
      <c r="AH65" s="62"/>
      <c r="AJ65" s="82"/>
      <c r="AK65" s="83"/>
    </row>
    <row r="66" spans="1:37" x14ac:dyDescent="0.2">
      <c r="A66" s="70"/>
      <c r="B66" s="63"/>
      <c r="C66" s="218">
        <f t="shared" si="17"/>
        <v>6.1473214285714297</v>
      </c>
      <c r="D66" s="44"/>
      <c r="F66" s="221">
        <f t="shared" si="18"/>
        <v>6.1159600432398049</v>
      </c>
      <c r="G66" s="91"/>
      <c r="I66" s="62"/>
      <c r="J66" s="62"/>
      <c r="K66" s="74"/>
      <c r="L66" s="75"/>
      <c r="M66" s="62"/>
      <c r="R66" s="62"/>
      <c r="S66" s="62"/>
      <c r="W66" s="2"/>
      <c r="X66" s="30"/>
      <c r="AB66" s="81"/>
      <c r="AC66" s="81"/>
      <c r="AD66" s="62"/>
      <c r="AE66" s="79"/>
      <c r="AF66" s="62"/>
      <c r="AG66" s="62"/>
      <c r="AH66" s="62"/>
      <c r="AJ66" s="82"/>
      <c r="AK66" s="83"/>
    </row>
    <row r="67" spans="1:37" x14ac:dyDescent="0.2">
      <c r="A67" s="70"/>
      <c r="B67" s="63"/>
      <c r="C67" s="218">
        <f t="shared" si="17"/>
        <v>6.508928571428573</v>
      </c>
      <c r="D67" s="44"/>
      <c r="F67" s="221">
        <f t="shared" si="18"/>
        <v>6.4747186577932414</v>
      </c>
      <c r="G67" s="91"/>
      <c r="I67" s="62"/>
      <c r="J67" s="62"/>
      <c r="K67" s="74"/>
      <c r="L67" s="75"/>
      <c r="M67" s="62"/>
      <c r="R67" s="62"/>
      <c r="S67" s="62"/>
      <c r="W67" s="2"/>
      <c r="X67" s="30"/>
      <c r="AB67" s="81"/>
      <c r="AC67" s="81"/>
      <c r="AD67" s="62"/>
      <c r="AE67" s="79"/>
      <c r="AF67" s="62"/>
      <c r="AG67" s="62"/>
      <c r="AH67" s="62"/>
      <c r="AJ67" s="82"/>
      <c r="AK67" s="83"/>
    </row>
    <row r="68" spans="1:37" x14ac:dyDescent="0.2">
      <c r="A68" s="70"/>
      <c r="B68" s="63"/>
      <c r="C68" s="218">
        <f t="shared" si="17"/>
        <v>6.8705357142857162</v>
      </c>
      <c r="D68" s="44"/>
      <c r="F68" s="221">
        <f t="shared" si="18"/>
        <v>6.8334772723466779</v>
      </c>
      <c r="G68" s="91"/>
      <c r="I68" s="62"/>
      <c r="J68" s="62"/>
      <c r="K68" s="74"/>
      <c r="L68" s="75"/>
      <c r="M68" s="62"/>
      <c r="R68" s="62"/>
      <c r="S68" s="62"/>
      <c r="W68" s="2"/>
      <c r="X68" s="30"/>
      <c r="AB68" s="81"/>
      <c r="AC68" s="81"/>
      <c r="AD68" s="62"/>
      <c r="AE68" s="79"/>
      <c r="AF68" s="62"/>
      <c r="AG68" s="62"/>
      <c r="AH68" s="62"/>
      <c r="AJ68" s="82"/>
      <c r="AK68" s="83"/>
    </row>
    <row r="69" spans="1:37" x14ac:dyDescent="0.2">
      <c r="A69" s="70"/>
      <c r="B69" s="63"/>
      <c r="C69" s="218">
        <f t="shared" si="17"/>
        <v>7.2321428571428594</v>
      </c>
      <c r="D69" s="44"/>
      <c r="F69" s="221">
        <f t="shared" si="18"/>
        <v>7.1922358869001144</v>
      </c>
      <c r="G69" s="91"/>
      <c r="I69" s="62"/>
      <c r="J69" s="62"/>
      <c r="K69" s="74"/>
      <c r="L69" s="75"/>
      <c r="M69" s="62"/>
      <c r="N69" s="2"/>
      <c r="O69" s="2"/>
      <c r="P69" s="3"/>
      <c r="Q69" s="3"/>
      <c r="R69" s="62"/>
      <c r="S69" s="62"/>
      <c r="T69" s="2"/>
      <c r="U69" s="2"/>
      <c r="V69" s="2"/>
      <c r="W69" s="2"/>
      <c r="X69" s="30"/>
      <c r="AB69" s="81"/>
      <c r="AC69" s="81"/>
      <c r="AD69" s="62"/>
      <c r="AE69" s="79"/>
      <c r="AF69" s="62"/>
      <c r="AG69" s="62"/>
      <c r="AH69" s="62"/>
      <c r="AJ69" s="82"/>
      <c r="AK69" s="83"/>
    </row>
    <row r="70" spans="1:37" x14ac:dyDescent="0.2">
      <c r="A70" s="182">
        <f>D70/7</f>
        <v>0.36160714285714285</v>
      </c>
      <c r="B70" s="63"/>
      <c r="C70" s="197">
        <f>F19</f>
        <v>7.59375</v>
      </c>
      <c r="D70" s="44">
        <f>C70-C63</f>
        <v>2.53125</v>
      </c>
      <c r="E70" s="182">
        <f>G70/7</f>
        <v>0.35875861455343688</v>
      </c>
      <c r="F70" s="220">
        <f>G19</f>
        <v>7.5509945014535536</v>
      </c>
      <c r="G70" s="44">
        <f>F70-F63</f>
        <v>2.5113103018740581</v>
      </c>
      <c r="I70" s="62"/>
      <c r="J70" s="62"/>
      <c r="K70" s="74"/>
      <c r="L70" s="75"/>
      <c r="M70" s="62"/>
      <c r="N70" s="2"/>
      <c r="O70" s="2"/>
      <c r="P70" s="3"/>
      <c r="Q70" s="3"/>
      <c r="R70" s="62"/>
      <c r="S70" s="62"/>
      <c r="T70" s="2"/>
      <c r="U70" s="2"/>
      <c r="V70" s="2"/>
      <c r="W70" s="2"/>
      <c r="X70" s="30"/>
      <c r="AB70" s="81"/>
      <c r="AC70" s="81"/>
      <c r="AD70" s="62"/>
      <c r="AE70" s="79"/>
      <c r="AF70" s="62"/>
      <c r="AG70" s="62"/>
      <c r="AH70" s="62"/>
      <c r="AJ70" s="82"/>
      <c r="AK70" s="83"/>
    </row>
    <row r="71" spans="1:37" x14ac:dyDescent="0.2">
      <c r="A71" s="70"/>
      <c r="B71" s="63"/>
      <c r="C71" s="218">
        <f t="shared" ref="C71:C76" si="19">C70+A$77</f>
        <v>8.1361607142857135</v>
      </c>
      <c r="D71" s="44"/>
      <c r="F71" s="221">
        <f>F70+E$77</f>
        <v>8.0885250725294409</v>
      </c>
      <c r="G71" s="91"/>
      <c r="I71" s="62"/>
      <c r="J71" s="62"/>
      <c r="K71" s="74"/>
      <c r="L71" s="75"/>
      <c r="M71" s="62"/>
      <c r="N71" s="2"/>
      <c r="O71" s="2"/>
      <c r="P71" s="3"/>
      <c r="Q71" s="3"/>
      <c r="R71" s="62"/>
      <c r="S71" s="62"/>
      <c r="T71" s="2"/>
      <c r="U71" s="2"/>
      <c r="V71" s="2"/>
      <c r="W71" s="2"/>
      <c r="X71" s="30"/>
      <c r="AB71" s="81"/>
      <c r="AC71" s="81"/>
      <c r="AD71" s="62"/>
      <c r="AE71" s="79"/>
      <c r="AF71" s="62"/>
      <c r="AG71" s="62"/>
      <c r="AH71" s="62"/>
      <c r="AJ71" s="82"/>
      <c r="AK71" s="83"/>
    </row>
    <row r="72" spans="1:37" x14ac:dyDescent="0.2">
      <c r="A72" s="70"/>
      <c r="B72" s="63"/>
      <c r="C72" s="218">
        <f t="shared" si="19"/>
        <v>8.678571428571427</v>
      </c>
      <c r="D72" s="44"/>
      <c r="F72" s="221">
        <f t="shared" ref="F72:F76" si="20">F71+E$77</f>
        <v>8.6260556436053282</v>
      </c>
      <c r="G72" s="91"/>
      <c r="I72" s="62"/>
      <c r="J72" s="62"/>
      <c r="K72" s="74"/>
      <c r="L72" s="75"/>
      <c r="M72" s="62"/>
      <c r="N72" s="2"/>
      <c r="O72" s="2"/>
      <c r="P72" s="3"/>
      <c r="Q72" s="3"/>
      <c r="R72" s="62"/>
      <c r="S72" s="62"/>
      <c r="T72" s="2"/>
      <c r="U72" s="2"/>
      <c r="V72" s="2"/>
      <c r="W72" s="2"/>
      <c r="X72" s="30"/>
      <c r="AB72" s="81"/>
      <c r="AC72" s="81"/>
      <c r="AD72" s="62"/>
      <c r="AE72" s="79"/>
      <c r="AF72" s="62"/>
      <c r="AG72" s="62"/>
      <c r="AH72" s="62"/>
      <c r="AJ72" s="82"/>
      <c r="AK72" s="83"/>
    </row>
    <row r="73" spans="1:37" x14ac:dyDescent="0.2">
      <c r="A73" s="70"/>
      <c r="B73" s="63"/>
      <c r="C73" s="218">
        <f t="shared" si="19"/>
        <v>9.2209821428571406</v>
      </c>
      <c r="D73" s="44"/>
      <c r="F73" s="221">
        <f t="shared" si="20"/>
        <v>9.1635862146812155</v>
      </c>
      <c r="G73" s="91"/>
      <c r="I73" s="62"/>
      <c r="J73" s="62"/>
      <c r="K73" s="74"/>
      <c r="L73" s="75"/>
      <c r="M73" s="62"/>
      <c r="N73" s="2"/>
      <c r="O73" s="2"/>
      <c r="P73" s="3"/>
      <c r="Q73" s="3"/>
      <c r="R73" s="62"/>
      <c r="S73" s="62"/>
      <c r="T73" s="2"/>
      <c r="U73" s="2"/>
      <c r="V73" s="2"/>
      <c r="W73" s="2"/>
      <c r="X73" s="30"/>
      <c r="AB73" s="81"/>
      <c r="AC73" s="81"/>
      <c r="AD73" s="62"/>
      <c r="AE73" s="79"/>
      <c r="AF73" s="62"/>
      <c r="AG73" s="62"/>
      <c r="AH73" s="62"/>
      <c r="AJ73" s="82"/>
      <c r="AK73" s="83"/>
    </row>
    <row r="74" spans="1:37" x14ac:dyDescent="0.2">
      <c r="A74" s="70"/>
      <c r="B74" s="63"/>
      <c r="C74" s="218">
        <f t="shared" si="19"/>
        <v>9.7633928571428541</v>
      </c>
      <c r="D74" s="44"/>
      <c r="F74" s="221">
        <f t="shared" si="20"/>
        <v>9.7011167857571028</v>
      </c>
      <c r="G74" s="91"/>
      <c r="I74" s="62"/>
      <c r="J74" s="62"/>
      <c r="K74" s="74"/>
      <c r="L74" s="75"/>
      <c r="M74" s="62"/>
      <c r="N74" s="2"/>
      <c r="O74" s="2"/>
      <c r="P74" s="3"/>
      <c r="Q74" s="3"/>
      <c r="R74" s="62"/>
      <c r="S74" s="62"/>
      <c r="T74" s="2"/>
      <c r="U74" s="2"/>
      <c r="V74" s="2"/>
      <c r="W74" s="2"/>
      <c r="X74" s="30"/>
      <c r="AB74" s="81"/>
      <c r="AC74" s="81"/>
      <c r="AD74" s="62"/>
      <c r="AE74" s="79"/>
      <c r="AF74" s="62"/>
      <c r="AG74" s="62"/>
      <c r="AH74" s="62"/>
      <c r="AJ74" s="82"/>
      <c r="AK74" s="83"/>
    </row>
    <row r="75" spans="1:37" x14ac:dyDescent="0.2">
      <c r="A75" s="70"/>
      <c r="B75" s="63"/>
      <c r="C75" s="218">
        <f t="shared" si="19"/>
        <v>10.305803571428568</v>
      </c>
      <c r="D75" s="60"/>
      <c r="F75" s="221">
        <f t="shared" si="20"/>
        <v>10.23864735683299</v>
      </c>
      <c r="G75" s="91"/>
      <c r="I75" s="62"/>
      <c r="J75" s="62"/>
      <c r="K75" s="74"/>
      <c r="L75" s="75"/>
      <c r="M75" s="62"/>
      <c r="N75" s="2"/>
      <c r="O75" s="2"/>
      <c r="P75" s="3"/>
      <c r="Q75" s="3"/>
      <c r="R75" s="62"/>
      <c r="S75" s="62"/>
      <c r="T75" s="2"/>
      <c r="U75" s="2"/>
      <c r="V75" s="2"/>
      <c r="W75" s="2"/>
      <c r="X75" s="30"/>
      <c r="AB75" s="81"/>
      <c r="AC75" s="81"/>
      <c r="AD75" s="62"/>
      <c r="AE75" s="79"/>
      <c r="AF75" s="62"/>
      <c r="AG75" s="62"/>
      <c r="AH75" s="62"/>
      <c r="AJ75" s="82"/>
      <c r="AK75" s="83"/>
    </row>
    <row r="76" spans="1:37" x14ac:dyDescent="0.2">
      <c r="A76" s="70"/>
      <c r="B76" s="63"/>
      <c r="C76" s="218">
        <f t="shared" si="19"/>
        <v>10.848214285714281</v>
      </c>
      <c r="D76" s="44"/>
      <c r="F76" s="221">
        <f t="shared" si="20"/>
        <v>10.776177927908877</v>
      </c>
      <c r="G76" s="91"/>
      <c r="I76" s="62"/>
      <c r="J76" s="62"/>
      <c r="K76" s="74"/>
      <c r="L76" s="75"/>
      <c r="M76" s="62"/>
      <c r="N76" s="2"/>
      <c r="O76" s="2"/>
      <c r="P76" s="3"/>
      <c r="Q76" s="3"/>
      <c r="R76" s="62"/>
      <c r="S76" s="62"/>
      <c r="T76" s="2"/>
      <c r="U76" s="2"/>
      <c r="V76" s="2"/>
      <c r="W76" s="2"/>
      <c r="X76" s="30"/>
      <c r="AB76" s="81"/>
      <c r="AC76" s="81"/>
      <c r="AD76" s="62"/>
      <c r="AE76" s="79"/>
      <c r="AF76" s="62"/>
      <c r="AG76" s="62"/>
      <c r="AH76" s="62"/>
      <c r="AJ76" s="82"/>
      <c r="AK76" s="83"/>
    </row>
    <row r="77" spans="1:37" x14ac:dyDescent="0.2">
      <c r="A77" s="182">
        <f>D77/7</f>
        <v>0.5424107142857143</v>
      </c>
      <c r="B77" s="63"/>
      <c r="C77" s="197">
        <f>F20</f>
        <v>11.390625</v>
      </c>
      <c r="D77" s="44">
        <f>C77-C70</f>
        <v>3.796875</v>
      </c>
      <c r="E77" s="182">
        <f>G77/7</f>
        <v>0.53753057107588809</v>
      </c>
      <c r="F77" s="220">
        <f>G20</f>
        <v>11.31370849898477</v>
      </c>
      <c r="G77" s="44">
        <f>F77-F70</f>
        <v>3.7627139975312165</v>
      </c>
      <c r="I77" s="62"/>
      <c r="J77" s="62"/>
      <c r="K77" s="74"/>
      <c r="L77" s="75"/>
      <c r="M77" s="62"/>
      <c r="N77" s="2"/>
      <c r="O77" s="2"/>
      <c r="P77" s="3"/>
      <c r="Q77" s="3"/>
      <c r="R77" s="62"/>
      <c r="S77" s="62"/>
      <c r="T77" s="2"/>
      <c r="U77" s="2"/>
      <c r="V77" s="2"/>
      <c r="W77" s="2"/>
      <c r="X77" s="30"/>
      <c r="AB77" s="81"/>
      <c r="AC77" s="81"/>
      <c r="AD77" s="62"/>
      <c r="AE77" s="79"/>
      <c r="AF77" s="62"/>
      <c r="AG77" s="62"/>
      <c r="AH77" s="62"/>
      <c r="AJ77" s="82"/>
      <c r="AK77" s="83"/>
    </row>
    <row r="78" spans="1:37" x14ac:dyDescent="0.2">
      <c r="A78" s="70"/>
      <c r="B78" s="63"/>
      <c r="C78" s="218">
        <f t="shared" ref="C78:C83" si="21">C77+A$84</f>
        <v>12.204241071428571</v>
      </c>
      <c r="D78" s="44"/>
      <c r="F78" s="221">
        <f>F77+E$84</f>
        <v>12.119094357665338</v>
      </c>
      <c r="G78" s="91"/>
      <c r="I78" s="62"/>
      <c r="J78" s="62"/>
      <c r="K78" s="74"/>
      <c r="L78" s="75"/>
      <c r="M78" s="62"/>
      <c r="N78" s="2"/>
      <c r="O78" s="2"/>
      <c r="P78" s="3"/>
      <c r="Q78" s="3"/>
      <c r="R78" s="62"/>
      <c r="S78" s="62"/>
      <c r="T78" s="2"/>
      <c r="U78" s="2"/>
      <c r="V78" s="2"/>
      <c r="W78" s="2"/>
      <c r="X78" s="30"/>
      <c r="AB78" s="81"/>
      <c r="AC78" s="81"/>
      <c r="AD78" s="62"/>
      <c r="AE78" s="79"/>
      <c r="AF78" s="62"/>
      <c r="AG78" s="62"/>
      <c r="AH78" s="62"/>
      <c r="AJ78" s="82"/>
      <c r="AK78" s="83"/>
    </row>
    <row r="79" spans="1:37" x14ac:dyDescent="0.2">
      <c r="A79" s="70"/>
      <c r="B79" s="63"/>
      <c r="C79" s="218">
        <f t="shared" si="21"/>
        <v>13.017857142857142</v>
      </c>
      <c r="D79" s="44"/>
      <c r="F79" s="221">
        <f t="shared" ref="F79:F83" si="22">F78+E$84</f>
        <v>12.924480216345906</v>
      </c>
      <c r="G79" s="91"/>
      <c r="I79" s="62"/>
      <c r="J79" s="62"/>
      <c r="K79" s="74"/>
      <c r="L79" s="75"/>
      <c r="M79" s="62"/>
      <c r="N79" s="2"/>
      <c r="O79" s="2"/>
      <c r="P79" s="3"/>
      <c r="Q79" s="3"/>
      <c r="R79" s="62"/>
      <c r="S79" s="62"/>
      <c r="T79" s="2"/>
      <c r="U79" s="2"/>
      <c r="V79" s="2"/>
      <c r="W79" s="2"/>
      <c r="X79" s="30"/>
      <c r="AB79" s="81"/>
      <c r="AC79" s="81"/>
      <c r="AD79" s="62"/>
      <c r="AE79" s="79"/>
      <c r="AF79" s="62"/>
      <c r="AG79" s="62"/>
      <c r="AH79" s="62"/>
      <c r="AJ79" s="82"/>
      <c r="AK79" s="83"/>
    </row>
    <row r="80" spans="1:37" x14ac:dyDescent="0.2">
      <c r="A80" s="70"/>
      <c r="B80" s="63"/>
      <c r="C80" s="218">
        <f t="shared" si="21"/>
        <v>13.831473214285714</v>
      </c>
      <c r="D80" s="44"/>
      <c r="F80" s="221">
        <f t="shared" si="22"/>
        <v>13.729866075026473</v>
      </c>
      <c r="G80" s="91"/>
      <c r="I80" s="62"/>
      <c r="J80" s="62"/>
      <c r="K80" s="74"/>
      <c r="L80" s="75"/>
      <c r="M80" s="62"/>
      <c r="N80" s="2"/>
      <c r="O80" s="2"/>
      <c r="P80" s="3"/>
      <c r="Q80" s="3"/>
      <c r="R80" s="62"/>
      <c r="S80" s="62"/>
      <c r="T80" s="2"/>
      <c r="U80" s="2"/>
      <c r="V80" s="2"/>
      <c r="W80" s="2"/>
      <c r="X80" s="30"/>
      <c r="AB80" s="81"/>
      <c r="AC80" s="81"/>
      <c r="AD80" s="62"/>
      <c r="AE80" s="79"/>
      <c r="AF80" s="62"/>
      <c r="AG80" s="62"/>
      <c r="AH80" s="62"/>
      <c r="AJ80" s="82"/>
      <c r="AK80" s="83"/>
    </row>
    <row r="81" spans="1:41" x14ac:dyDescent="0.2">
      <c r="A81" s="70"/>
      <c r="B81" s="63"/>
      <c r="C81" s="218">
        <f t="shared" si="21"/>
        <v>14.645089285714285</v>
      </c>
      <c r="D81" s="44"/>
      <c r="F81" s="221">
        <f t="shared" si="22"/>
        <v>14.535251933707041</v>
      </c>
      <c r="G81" s="91"/>
      <c r="I81" s="62"/>
      <c r="J81" s="62"/>
      <c r="K81" s="74"/>
      <c r="L81" s="75"/>
      <c r="M81" s="62"/>
      <c r="N81" s="2"/>
      <c r="O81" s="2"/>
      <c r="P81" s="3"/>
      <c r="Q81" s="3"/>
      <c r="R81" s="62"/>
      <c r="S81" s="62"/>
      <c r="T81" s="2"/>
      <c r="U81" s="2"/>
      <c r="V81" s="2"/>
      <c r="W81" s="2"/>
      <c r="X81" s="30"/>
      <c r="AB81" s="81"/>
      <c r="AC81" s="81"/>
      <c r="AD81" s="62"/>
      <c r="AE81" s="79"/>
      <c r="AF81" s="62"/>
      <c r="AG81" s="62"/>
      <c r="AH81" s="62"/>
      <c r="AJ81" s="82"/>
      <c r="AK81" s="83"/>
    </row>
    <row r="82" spans="1:41" x14ac:dyDescent="0.2">
      <c r="A82" s="70"/>
      <c r="B82" s="63"/>
      <c r="C82" s="218">
        <f t="shared" si="21"/>
        <v>15.458705357142856</v>
      </c>
      <c r="D82" s="44"/>
      <c r="F82" s="221">
        <f t="shared" si="22"/>
        <v>15.340637792387609</v>
      </c>
      <c r="G82" s="91"/>
      <c r="I82" s="62"/>
      <c r="J82" s="62"/>
      <c r="K82" s="74"/>
      <c r="L82" s="75"/>
      <c r="M82" s="62"/>
      <c r="N82" s="2"/>
      <c r="O82" s="2"/>
      <c r="P82" s="3"/>
      <c r="Q82" s="3"/>
      <c r="R82" s="62"/>
      <c r="S82" s="62"/>
      <c r="T82" s="2"/>
      <c r="U82" s="2"/>
      <c r="V82" s="2"/>
      <c r="W82" s="2"/>
      <c r="X82" s="30"/>
      <c r="AB82" s="81"/>
      <c r="AC82" s="81"/>
      <c r="AD82" s="62"/>
      <c r="AE82" s="79"/>
      <c r="AF82" s="62"/>
      <c r="AG82" s="62"/>
      <c r="AH82" s="62"/>
      <c r="AJ82" s="82"/>
      <c r="AK82" s="83"/>
    </row>
    <row r="83" spans="1:41" x14ac:dyDescent="0.2">
      <c r="A83" s="70"/>
      <c r="B83" s="63"/>
      <c r="C83" s="218">
        <f t="shared" si="21"/>
        <v>16.272321428571427</v>
      </c>
      <c r="D83" s="44"/>
      <c r="F83" s="221">
        <f t="shared" si="22"/>
        <v>16.146023651068177</v>
      </c>
      <c r="G83" s="91"/>
      <c r="I83" s="62"/>
      <c r="J83" s="62"/>
      <c r="K83" s="74"/>
      <c r="L83" s="75"/>
      <c r="M83" s="62"/>
      <c r="N83" s="2"/>
      <c r="O83" s="2"/>
      <c r="P83" s="3"/>
      <c r="Q83" s="3"/>
      <c r="R83" s="62"/>
      <c r="S83" s="62"/>
      <c r="T83" s="2"/>
      <c r="U83" s="2"/>
      <c r="V83" s="2"/>
      <c r="W83" s="2"/>
      <c r="X83" s="30"/>
      <c r="AB83" s="81"/>
      <c r="AC83" s="81"/>
      <c r="AD83" s="62"/>
      <c r="AE83" s="79"/>
      <c r="AF83" s="62"/>
      <c r="AG83" s="62"/>
      <c r="AH83" s="62"/>
      <c r="AJ83" s="82"/>
      <c r="AK83" s="83"/>
    </row>
    <row r="84" spans="1:41" x14ac:dyDescent="0.2">
      <c r="A84" s="182">
        <f>D84/7</f>
        <v>0.8136160714285714</v>
      </c>
      <c r="B84" s="63"/>
      <c r="C84" s="197">
        <f>F21</f>
        <v>17.0859375</v>
      </c>
      <c r="D84" s="44">
        <f>C84-C77</f>
        <v>5.6953125</v>
      </c>
      <c r="E84" s="182">
        <f>G84/7</f>
        <v>0.80538585868056756</v>
      </c>
      <c r="F84" s="220">
        <f>G21</f>
        <v>16.951409509748743</v>
      </c>
      <c r="G84" s="44">
        <f>F84-F77</f>
        <v>5.6377010107639727</v>
      </c>
      <c r="I84" s="62"/>
      <c r="J84" s="62"/>
      <c r="K84" s="74"/>
      <c r="L84" s="75"/>
      <c r="M84" s="62"/>
      <c r="N84" s="2"/>
      <c r="O84" s="2"/>
      <c r="P84" s="3"/>
      <c r="Q84" s="3"/>
      <c r="R84" s="62"/>
      <c r="S84" s="62"/>
      <c r="T84" s="2"/>
      <c r="U84" s="2"/>
      <c r="V84" s="2"/>
      <c r="W84" s="2"/>
      <c r="X84" s="30"/>
      <c r="AB84" s="81"/>
      <c r="AC84" s="81"/>
      <c r="AD84" s="62"/>
      <c r="AE84" s="79"/>
      <c r="AF84" s="62"/>
      <c r="AG84" s="62"/>
      <c r="AH84" s="62"/>
      <c r="AJ84" s="82"/>
      <c r="AK84" s="83"/>
    </row>
    <row r="85" spans="1:41" x14ac:dyDescent="0.2">
      <c r="A85" s="70"/>
      <c r="B85" s="63"/>
      <c r="C85" s="218">
        <f t="shared" ref="C85:C90" si="23">C84+A$91</f>
        <v>18.306361607142858</v>
      </c>
      <c r="D85" s="44"/>
      <c r="F85" s="221">
        <f>F84+E$91</f>
        <v>18.15812484142624</v>
      </c>
      <c r="G85" s="91"/>
      <c r="I85" s="62"/>
      <c r="J85" s="62"/>
      <c r="K85" s="74"/>
      <c r="L85" s="75"/>
      <c r="M85" s="62"/>
      <c r="N85" s="2"/>
      <c r="O85" s="2"/>
      <c r="P85" s="3"/>
      <c r="Q85" s="3"/>
      <c r="R85" s="62"/>
      <c r="S85" s="62"/>
      <c r="T85" s="2"/>
      <c r="U85" s="2"/>
      <c r="V85" s="2"/>
      <c r="W85" s="2"/>
      <c r="X85" s="30"/>
      <c r="AB85" s="81"/>
      <c r="AC85" s="81"/>
      <c r="AD85" s="62"/>
      <c r="AE85" s="79"/>
      <c r="AF85" s="62"/>
      <c r="AG85" s="62"/>
      <c r="AH85" s="62"/>
      <c r="AJ85" s="82"/>
      <c r="AK85" s="83"/>
    </row>
    <row r="86" spans="1:41" x14ac:dyDescent="0.2">
      <c r="A86" s="70"/>
      <c r="B86" s="63"/>
      <c r="C86" s="218">
        <f t="shared" si="23"/>
        <v>19.526785714285715</v>
      </c>
      <c r="D86" s="44"/>
      <c r="F86" s="221">
        <f t="shared" ref="F86:F90" si="24">F85+E$91</f>
        <v>19.364840173103737</v>
      </c>
      <c r="G86" s="91"/>
      <c r="I86" s="62"/>
      <c r="J86" s="62"/>
      <c r="K86" s="74"/>
      <c r="L86" s="75"/>
      <c r="M86" s="62"/>
      <c r="N86" s="2"/>
      <c r="O86" s="2"/>
      <c r="P86" s="3"/>
      <c r="Q86" s="3"/>
      <c r="R86" s="62"/>
      <c r="S86" s="62"/>
      <c r="T86" s="2"/>
      <c r="U86" s="2"/>
      <c r="V86" s="2"/>
      <c r="W86" s="2"/>
      <c r="X86" s="30"/>
      <c r="AB86" s="81"/>
      <c r="AC86" s="81"/>
      <c r="AD86" s="62"/>
      <c r="AE86" s="79"/>
      <c r="AF86" s="62"/>
      <c r="AG86" s="62"/>
      <c r="AH86" s="62"/>
      <c r="AJ86" s="82"/>
      <c r="AK86" s="83"/>
    </row>
    <row r="87" spans="1:41" x14ac:dyDescent="0.2">
      <c r="A87" s="70"/>
      <c r="B87" s="63"/>
      <c r="C87" s="218">
        <f t="shared" si="23"/>
        <v>20.747209821428573</v>
      </c>
      <c r="D87" s="60"/>
      <c r="F87" s="221">
        <f t="shared" si="24"/>
        <v>20.571555504781234</v>
      </c>
      <c r="G87" s="91"/>
      <c r="I87" s="62"/>
      <c r="J87" s="62"/>
      <c r="K87" s="74"/>
      <c r="L87" s="75"/>
      <c r="M87" s="62"/>
      <c r="N87" s="2"/>
      <c r="O87" s="2"/>
      <c r="P87" s="3"/>
      <c r="Q87" s="3"/>
      <c r="R87" s="62"/>
      <c r="S87" s="62"/>
      <c r="T87" s="2"/>
      <c r="U87" s="2"/>
      <c r="V87" s="2"/>
      <c r="W87" s="2"/>
      <c r="X87" s="30"/>
      <c r="AB87" s="81"/>
      <c r="AC87" s="81"/>
      <c r="AD87" s="62"/>
      <c r="AE87" s="79"/>
      <c r="AF87" s="62"/>
      <c r="AG87" s="62"/>
      <c r="AH87" s="62"/>
      <c r="AJ87" s="82"/>
      <c r="AK87" s="83"/>
      <c r="AM87" s="57"/>
    </row>
    <row r="88" spans="1:41" x14ac:dyDescent="0.2">
      <c r="A88" s="70"/>
      <c r="B88" s="63"/>
      <c r="C88" s="218">
        <f t="shared" si="23"/>
        <v>21.967633928571431</v>
      </c>
      <c r="D88" s="44"/>
      <c r="F88" s="221">
        <f t="shared" si="24"/>
        <v>21.778270836458731</v>
      </c>
      <c r="G88" s="91"/>
      <c r="I88" s="62"/>
      <c r="J88" s="62"/>
      <c r="K88" s="74"/>
      <c r="L88" s="75"/>
      <c r="M88" s="62"/>
      <c r="N88" s="2"/>
      <c r="O88" s="2"/>
      <c r="P88" s="3"/>
      <c r="Q88" s="3"/>
      <c r="R88" s="62"/>
      <c r="S88" s="62"/>
      <c r="T88" s="2"/>
      <c r="U88" s="2"/>
      <c r="V88" s="2"/>
      <c r="W88" s="2"/>
      <c r="X88" s="30"/>
      <c r="Y88" s="30"/>
      <c r="AB88" s="81"/>
      <c r="AC88" s="81"/>
      <c r="AD88" s="62"/>
      <c r="AE88" s="79"/>
      <c r="AF88" s="62"/>
      <c r="AG88" s="62"/>
      <c r="AH88" s="62"/>
      <c r="AJ88" s="82"/>
      <c r="AK88" s="83"/>
      <c r="AM88" s="57"/>
    </row>
    <row r="89" spans="1:41" x14ac:dyDescent="0.2">
      <c r="A89" s="70"/>
      <c r="B89" s="63"/>
      <c r="C89" s="218">
        <f t="shared" si="23"/>
        <v>23.188058035714288</v>
      </c>
      <c r="D89" s="44"/>
      <c r="F89" s="221">
        <f t="shared" si="24"/>
        <v>22.984986168136228</v>
      </c>
      <c r="G89" s="91"/>
      <c r="I89" s="62"/>
      <c r="J89" s="62"/>
      <c r="K89" s="74"/>
      <c r="L89" s="75"/>
      <c r="M89" s="62"/>
      <c r="N89" s="2"/>
      <c r="O89" s="2"/>
      <c r="P89" s="3"/>
      <c r="Q89" s="3"/>
      <c r="R89" s="62"/>
      <c r="S89" s="62"/>
      <c r="T89" s="2"/>
      <c r="U89" s="2"/>
      <c r="V89" s="2"/>
      <c r="W89" s="2"/>
      <c r="X89" s="30"/>
      <c r="Y89" s="84"/>
      <c r="AB89" s="81"/>
      <c r="AC89" s="81"/>
      <c r="AD89" s="62"/>
      <c r="AE89" s="79"/>
      <c r="AF89" s="62"/>
      <c r="AG89" s="62"/>
      <c r="AH89" s="62"/>
      <c r="AI89" s="85"/>
      <c r="AK89" s="83"/>
      <c r="AM89" s="57"/>
    </row>
    <row r="90" spans="1:41" x14ac:dyDescent="0.2">
      <c r="A90" s="70"/>
      <c r="B90" s="63"/>
      <c r="C90" s="218">
        <f t="shared" si="23"/>
        <v>24.408482142857146</v>
      </c>
      <c r="D90" s="44"/>
      <c r="F90" s="221">
        <f t="shared" si="24"/>
        <v>24.191701499813725</v>
      </c>
      <c r="G90" s="91"/>
      <c r="I90" s="62"/>
      <c r="J90" s="62"/>
      <c r="K90" s="74"/>
      <c r="L90" s="75"/>
      <c r="M90" s="62"/>
      <c r="N90" s="2"/>
      <c r="O90" s="2"/>
      <c r="P90" s="3"/>
      <c r="Q90" s="3"/>
      <c r="R90" s="62"/>
      <c r="S90" s="62"/>
      <c r="T90" s="2"/>
      <c r="U90" s="2"/>
      <c r="V90" s="2"/>
      <c r="W90" s="2"/>
      <c r="X90" s="30"/>
      <c r="Y90" s="84"/>
      <c r="AB90" s="81"/>
      <c r="AC90" s="81"/>
      <c r="AD90" s="62"/>
      <c r="AE90" s="79"/>
      <c r="AF90" s="62"/>
      <c r="AG90" s="62"/>
      <c r="AH90" s="62"/>
      <c r="AI90" s="85"/>
      <c r="AK90" s="86"/>
    </row>
    <row r="91" spans="1:41" x14ac:dyDescent="0.2">
      <c r="A91" s="182">
        <f>D91/7</f>
        <v>1.2204241071428572</v>
      </c>
      <c r="B91" s="63"/>
      <c r="C91" s="197">
        <f>F22</f>
        <v>25.62890625</v>
      </c>
      <c r="D91" s="44">
        <f>C91-C84</f>
        <v>8.54296875</v>
      </c>
      <c r="E91" s="182">
        <f>G91/7</f>
        <v>1.206715331677497</v>
      </c>
      <c r="F91" s="220">
        <f>G22</f>
        <v>25.398416831491222</v>
      </c>
      <c r="G91" s="44">
        <f>F91-F84</f>
        <v>8.447007321742479</v>
      </c>
      <c r="I91" s="62"/>
      <c r="J91" s="62"/>
      <c r="K91" s="74"/>
      <c r="L91" s="75"/>
      <c r="M91" s="62"/>
      <c r="N91" s="2"/>
      <c r="O91" s="2"/>
      <c r="P91" s="3"/>
      <c r="Q91" s="3"/>
      <c r="R91" s="62"/>
      <c r="S91" s="62"/>
      <c r="T91" s="2"/>
      <c r="U91" s="2"/>
      <c r="V91" s="2"/>
      <c r="W91" s="2"/>
      <c r="X91" s="30"/>
      <c r="Y91" s="84"/>
      <c r="AB91" s="81"/>
      <c r="AC91" s="81"/>
      <c r="AD91" s="62"/>
      <c r="AE91" s="79"/>
      <c r="AF91" s="62"/>
      <c r="AG91" s="62"/>
      <c r="AH91" s="62"/>
      <c r="AI91" s="85"/>
    </row>
    <row r="92" spans="1:41" x14ac:dyDescent="0.2">
      <c r="A92" s="182"/>
      <c r="B92" s="63"/>
      <c r="C92" s="218">
        <f t="shared" ref="C92:C97" si="25">C91+A$98</f>
        <v>27.459542410714285</v>
      </c>
      <c r="D92" s="44"/>
      <c r="F92" s="221">
        <f>F91+E$98</f>
        <v>27.206446952719208</v>
      </c>
      <c r="G92" s="91"/>
      <c r="I92" s="62"/>
      <c r="J92" s="62"/>
      <c r="K92" s="74"/>
      <c r="L92" s="75"/>
      <c r="M92" s="62"/>
      <c r="N92" s="2"/>
      <c r="O92" s="2"/>
      <c r="P92" s="3"/>
      <c r="Q92" s="3"/>
      <c r="R92" s="62"/>
      <c r="S92" s="62"/>
      <c r="T92" s="2"/>
      <c r="U92" s="2"/>
      <c r="V92" s="2"/>
      <c r="W92" s="2"/>
      <c r="X92" s="30"/>
      <c r="Y92" s="84"/>
      <c r="AB92" s="81"/>
      <c r="AC92" s="81"/>
      <c r="AD92" s="62"/>
      <c r="AE92" s="79"/>
      <c r="AF92" s="62"/>
      <c r="AG92" s="62"/>
      <c r="AH92" s="62"/>
      <c r="AI92" s="85"/>
    </row>
    <row r="93" spans="1:41" x14ac:dyDescent="0.2">
      <c r="A93" s="70"/>
      <c r="B93" s="63"/>
      <c r="C93" s="218">
        <f t="shared" si="25"/>
        <v>29.290178571428569</v>
      </c>
      <c r="D93" s="44"/>
      <c r="F93" s="221">
        <f t="shared" ref="F93:F97" si="26">F92+E$98</f>
        <v>29.014477073947194</v>
      </c>
      <c r="G93" s="91"/>
      <c r="I93" s="62"/>
      <c r="J93" s="62"/>
      <c r="K93" s="74"/>
      <c r="L93" s="75"/>
      <c r="M93" s="62"/>
      <c r="N93" s="2"/>
      <c r="O93" s="2"/>
      <c r="P93" s="3"/>
      <c r="Q93" s="3"/>
      <c r="R93" s="62"/>
      <c r="S93" s="62"/>
      <c r="T93" s="2"/>
      <c r="U93" s="2"/>
      <c r="V93" s="2"/>
      <c r="W93" s="2"/>
      <c r="X93" s="30"/>
      <c r="Y93" s="84"/>
      <c r="AB93" s="81"/>
      <c r="AC93" s="81"/>
      <c r="AD93" s="62"/>
      <c r="AE93" s="79"/>
      <c r="AF93" s="62"/>
      <c r="AG93" s="62"/>
      <c r="AH93" s="62"/>
      <c r="AI93" s="85"/>
    </row>
    <row r="94" spans="1:41" x14ac:dyDescent="0.2">
      <c r="A94" s="70"/>
      <c r="B94" s="63"/>
      <c r="C94" s="218">
        <f t="shared" si="25"/>
        <v>31.120814732142854</v>
      </c>
      <c r="D94" s="44"/>
      <c r="F94" s="221">
        <f t="shared" si="26"/>
        <v>30.822507195175181</v>
      </c>
      <c r="G94" s="91"/>
      <c r="I94" s="62"/>
      <c r="J94" s="62"/>
      <c r="K94" s="74"/>
      <c r="L94" s="75"/>
      <c r="M94" s="62"/>
      <c r="N94" s="2"/>
      <c r="O94" s="2"/>
      <c r="P94" s="3"/>
      <c r="Q94" s="3"/>
      <c r="R94" s="62"/>
      <c r="S94" s="62"/>
      <c r="T94" s="2"/>
      <c r="U94" s="2"/>
      <c r="V94" s="2"/>
      <c r="W94" s="2"/>
      <c r="X94" s="30"/>
      <c r="Y94" s="84"/>
      <c r="AB94" s="81"/>
      <c r="AC94" s="81"/>
      <c r="AD94" s="62"/>
      <c r="AE94" s="79"/>
      <c r="AF94" s="62"/>
      <c r="AG94" s="62"/>
      <c r="AH94" s="62"/>
      <c r="AI94" s="85"/>
    </row>
    <row r="95" spans="1:41" x14ac:dyDescent="0.2">
      <c r="A95" s="70"/>
      <c r="B95" s="63"/>
      <c r="C95" s="218">
        <f t="shared" si="25"/>
        <v>32.951450892857139</v>
      </c>
      <c r="D95" s="44"/>
      <c r="F95" s="221">
        <f t="shared" si="26"/>
        <v>32.630537316403164</v>
      </c>
      <c r="G95" s="91"/>
      <c r="I95" s="62"/>
      <c r="J95" s="62"/>
      <c r="K95" s="74"/>
      <c r="L95" s="75"/>
      <c r="M95" s="62"/>
      <c r="N95" s="2"/>
      <c r="O95" s="2"/>
      <c r="P95" s="3"/>
      <c r="Q95" s="3"/>
      <c r="R95" s="62"/>
      <c r="S95" s="62"/>
      <c r="T95" s="2"/>
      <c r="U95" s="2"/>
      <c r="V95" s="2"/>
      <c r="W95" s="2"/>
      <c r="X95" s="30"/>
      <c r="Y95" s="84"/>
      <c r="AB95" s="81"/>
      <c r="AC95" s="81"/>
      <c r="AD95" s="62"/>
      <c r="AE95" s="79"/>
      <c r="AF95" s="62"/>
      <c r="AG95" s="62"/>
      <c r="AH95" s="62"/>
      <c r="AI95" s="85"/>
    </row>
    <row r="96" spans="1:41" x14ac:dyDescent="0.2">
      <c r="A96" s="70"/>
      <c r="B96" s="63"/>
      <c r="C96" s="218">
        <f t="shared" si="25"/>
        <v>34.782087053571423</v>
      </c>
      <c r="D96" s="44"/>
      <c r="F96" s="221">
        <f t="shared" si="26"/>
        <v>34.43856743763115</v>
      </c>
      <c r="G96" s="91"/>
      <c r="I96" s="62"/>
      <c r="J96" s="62"/>
      <c r="K96" s="74"/>
      <c r="L96" s="75"/>
      <c r="M96" s="62"/>
      <c r="N96" s="2"/>
      <c r="O96" s="2"/>
      <c r="P96" s="3"/>
      <c r="Q96" s="3"/>
      <c r="R96" s="62"/>
      <c r="S96" s="62"/>
      <c r="T96" s="2"/>
      <c r="U96" s="2"/>
      <c r="V96" s="2"/>
      <c r="W96" s="2"/>
      <c r="X96" s="30"/>
      <c r="Y96" s="84"/>
      <c r="AB96" s="81"/>
      <c r="AC96" s="81"/>
      <c r="AD96" s="62"/>
      <c r="AE96" s="79"/>
      <c r="AF96" s="62"/>
      <c r="AG96" s="62"/>
      <c r="AH96" s="142"/>
      <c r="AI96" s="143"/>
      <c r="AJ96" s="134"/>
      <c r="AK96" s="138"/>
      <c r="AL96" s="138"/>
      <c r="AM96" s="138"/>
      <c r="AN96" s="140"/>
      <c r="AO96" s="141"/>
    </row>
    <row r="97" spans="1:41" x14ac:dyDescent="0.2">
      <c r="A97" s="70"/>
      <c r="B97" s="63"/>
      <c r="C97" s="218">
        <f t="shared" si="25"/>
        <v>36.612723214285708</v>
      </c>
      <c r="D97" s="44"/>
      <c r="F97" s="221">
        <f t="shared" si="26"/>
        <v>36.246597558859136</v>
      </c>
      <c r="G97" s="91"/>
      <c r="I97" s="62"/>
      <c r="J97" s="62"/>
      <c r="K97" s="74"/>
      <c r="L97" s="75"/>
      <c r="M97" s="62"/>
      <c r="N97" s="2"/>
      <c r="O97" s="2"/>
      <c r="P97" s="3"/>
      <c r="Q97" s="3"/>
      <c r="R97" s="62"/>
      <c r="S97" s="62"/>
      <c r="T97" s="2"/>
      <c r="U97" s="2"/>
      <c r="V97" s="2"/>
      <c r="W97" s="2"/>
      <c r="X97" s="30"/>
      <c r="Y97" s="84"/>
      <c r="AB97" s="81"/>
      <c r="AC97" s="81"/>
      <c r="AD97" s="62"/>
      <c r="AE97" s="79"/>
      <c r="AF97" s="62"/>
      <c r="AG97" s="62"/>
      <c r="AH97" s="142"/>
      <c r="AI97" s="143"/>
      <c r="AJ97" s="134"/>
      <c r="AK97" s="138"/>
      <c r="AL97" s="138"/>
      <c r="AM97" s="138"/>
      <c r="AN97" s="144"/>
      <c r="AO97" s="145"/>
    </row>
    <row r="98" spans="1:41" x14ac:dyDescent="0.2">
      <c r="A98" s="182">
        <f>D98/7</f>
        <v>1.8306361607142858</v>
      </c>
      <c r="B98" s="63"/>
      <c r="C98" s="197">
        <f>F23</f>
        <v>38.443359375</v>
      </c>
      <c r="D98" s="44">
        <f>C98-C91</f>
        <v>12.814453125</v>
      </c>
      <c r="E98" s="182">
        <f>G98/7</f>
        <v>1.8080301212279859</v>
      </c>
      <c r="F98" s="220">
        <f>G23</f>
        <v>38.054627680087123</v>
      </c>
      <c r="G98" s="44">
        <f>F98-F91</f>
        <v>12.656210848595901</v>
      </c>
      <c r="I98" s="62"/>
      <c r="J98" s="62"/>
      <c r="K98" s="74"/>
      <c r="L98" s="75"/>
      <c r="M98" s="62"/>
      <c r="N98" s="2"/>
      <c r="O98" s="2"/>
      <c r="P98" s="3"/>
      <c r="Q98" s="3"/>
      <c r="R98" s="62"/>
      <c r="S98" s="62"/>
      <c r="T98" s="2"/>
      <c r="U98" s="2"/>
      <c r="V98" s="2"/>
      <c r="W98" s="2"/>
      <c r="X98" s="30"/>
      <c r="Y98" s="84"/>
      <c r="AB98" s="81"/>
      <c r="AC98" s="81"/>
      <c r="AD98" s="62"/>
      <c r="AE98" s="79"/>
      <c r="AF98" s="62"/>
      <c r="AG98" s="62"/>
      <c r="AH98" s="142"/>
      <c r="AI98" s="143"/>
      <c r="AJ98" s="134"/>
      <c r="AK98" s="134"/>
      <c r="AL98" s="139"/>
      <c r="AM98" s="139"/>
      <c r="AN98" s="140"/>
      <c r="AO98" s="141"/>
    </row>
    <row r="99" spans="1:41" x14ac:dyDescent="0.2">
      <c r="A99" s="70"/>
      <c r="B99" s="63"/>
      <c r="C99" s="218">
        <f t="shared" ref="C99:C104" si="27">C98+A$105</f>
        <v>41.189313616071431</v>
      </c>
      <c r="D99" s="60"/>
      <c r="F99" s="221">
        <f>F98+E$105</f>
        <v>40.763612005929218</v>
      </c>
      <c r="G99" s="91"/>
      <c r="I99" s="62"/>
      <c r="J99" s="62"/>
      <c r="K99" s="74"/>
      <c r="L99" s="75"/>
      <c r="M99" s="62"/>
      <c r="N99" s="2"/>
      <c r="O99" s="2"/>
      <c r="P99" s="3"/>
      <c r="Q99" s="3"/>
      <c r="R99" s="62"/>
      <c r="S99" s="62"/>
      <c r="T99" s="2"/>
      <c r="U99" s="2"/>
      <c r="V99" s="2"/>
      <c r="W99" s="2"/>
      <c r="X99" s="30"/>
      <c r="Y99" s="84"/>
      <c r="AB99" s="81"/>
      <c r="AC99" s="81"/>
      <c r="AD99" s="62"/>
      <c r="AE99" s="79"/>
      <c r="AF99" s="62"/>
      <c r="AG99" s="62"/>
      <c r="AH99" s="142"/>
      <c r="AI99" s="143"/>
      <c r="AJ99" s="134"/>
      <c r="AK99" s="134"/>
      <c r="AL99" s="138"/>
      <c r="AM99" s="138"/>
      <c r="AN99" s="140"/>
      <c r="AO99" s="141"/>
    </row>
    <row r="100" spans="1:41" x14ac:dyDescent="0.2">
      <c r="A100" s="70"/>
      <c r="B100" s="63"/>
      <c r="C100" s="218">
        <f t="shared" si="27"/>
        <v>43.935267857142861</v>
      </c>
      <c r="D100" s="44"/>
      <c r="F100" s="221">
        <f t="shared" ref="F100:F104" si="28">F99+E$105</f>
        <v>43.472596331771314</v>
      </c>
      <c r="G100" s="91"/>
      <c r="I100" s="62"/>
      <c r="J100" s="62"/>
      <c r="K100" s="74"/>
      <c r="L100" s="75"/>
      <c r="M100" s="62"/>
      <c r="N100" s="2"/>
      <c r="O100" s="2"/>
      <c r="P100" s="3"/>
      <c r="Q100" s="3"/>
      <c r="R100" s="62"/>
      <c r="S100" s="62"/>
      <c r="T100" s="2"/>
      <c r="U100" s="2"/>
      <c r="V100" s="2"/>
      <c r="W100" s="2"/>
      <c r="X100" s="30"/>
      <c r="Y100" s="84"/>
      <c r="AB100" s="81"/>
      <c r="AC100" s="81"/>
      <c r="AD100" s="62"/>
      <c r="AE100" s="79"/>
      <c r="AF100" s="62"/>
      <c r="AG100" s="62"/>
      <c r="AH100" s="142"/>
      <c r="AI100" s="143"/>
      <c r="AJ100" s="134"/>
      <c r="AK100" s="134"/>
      <c r="AL100" s="138"/>
      <c r="AM100" s="138"/>
      <c r="AN100" s="140"/>
      <c r="AO100" s="141"/>
    </row>
    <row r="101" spans="1:41" x14ac:dyDescent="0.2">
      <c r="A101" s="70"/>
      <c r="B101" s="63"/>
      <c r="C101" s="218">
        <f t="shared" si="27"/>
        <v>46.681222098214292</v>
      </c>
      <c r="D101" s="44"/>
      <c r="F101" s="221">
        <f t="shared" si="28"/>
        <v>46.181580657613409</v>
      </c>
      <c r="G101" s="91"/>
      <c r="I101" s="62"/>
      <c r="J101" s="62"/>
      <c r="K101" s="74"/>
      <c r="L101" s="75"/>
      <c r="M101" s="62"/>
      <c r="N101" s="2"/>
      <c r="O101" s="2"/>
      <c r="P101" s="3"/>
      <c r="Q101" s="3"/>
      <c r="R101" s="62"/>
      <c r="S101" s="62"/>
      <c r="T101" s="2"/>
      <c r="U101" s="2"/>
      <c r="V101" s="2"/>
      <c r="W101" s="2"/>
      <c r="X101" s="30"/>
      <c r="Y101" s="84"/>
      <c r="AB101" s="81"/>
      <c r="AC101" s="81"/>
      <c r="AD101" s="62"/>
      <c r="AE101" s="79"/>
      <c r="AF101" s="62"/>
      <c r="AG101" s="62"/>
      <c r="AH101" s="142"/>
      <c r="AI101" s="143"/>
      <c r="AJ101" s="134"/>
      <c r="AK101" s="134"/>
      <c r="AL101" s="138"/>
      <c r="AM101" s="138"/>
      <c r="AN101" s="140"/>
      <c r="AO101" s="141"/>
    </row>
    <row r="102" spans="1:41" x14ac:dyDescent="0.2">
      <c r="A102" s="70"/>
      <c r="B102" s="63"/>
      <c r="C102" s="218">
        <f t="shared" si="27"/>
        <v>49.427176339285722</v>
      </c>
      <c r="D102" s="44"/>
      <c r="F102" s="221">
        <f t="shared" si="28"/>
        <v>48.890564983455505</v>
      </c>
      <c r="G102" s="91"/>
      <c r="I102" s="62"/>
      <c r="J102" s="62"/>
      <c r="K102" s="74"/>
      <c r="L102" s="75"/>
      <c r="M102" s="62"/>
      <c r="N102" s="2"/>
      <c r="O102" s="2"/>
      <c r="P102" s="3"/>
      <c r="Q102" s="3"/>
      <c r="R102" s="62"/>
      <c r="S102" s="62"/>
      <c r="T102" s="2"/>
      <c r="U102" s="2"/>
      <c r="V102" s="2"/>
      <c r="W102" s="2"/>
      <c r="X102" s="30"/>
      <c r="Y102" s="84"/>
      <c r="AB102" s="81"/>
      <c r="AC102" s="81"/>
      <c r="AD102" s="62"/>
      <c r="AE102" s="79"/>
      <c r="AF102" s="62"/>
      <c r="AG102" s="62"/>
      <c r="AH102" s="142"/>
      <c r="AI102" s="143"/>
      <c r="AJ102" s="134"/>
      <c r="AK102" s="134"/>
      <c r="AL102" s="138"/>
      <c r="AM102" s="138"/>
      <c r="AN102" s="140"/>
      <c r="AO102" s="141"/>
    </row>
    <row r="103" spans="1:41" x14ac:dyDescent="0.2">
      <c r="A103" s="70"/>
      <c r="B103" s="63"/>
      <c r="C103" s="218">
        <f t="shared" si="27"/>
        <v>52.173130580357153</v>
      </c>
      <c r="D103" s="44"/>
      <c r="F103" s="221">
        <f t="shared" si="28"/>
        <v>51.599549309297601</v>
      </c>
      <c r="G103" s="91"/>
      <c r="I103" s="62"/>
      <c r="J103" s="62"/>
      <c r="K103" s="74"/>
      <c r="L103" s="75"/>
      <c r="M103" s="62"/>
      <c r="N103" s="2"/>
      <c r="O103" s="2"/>
      <c r="P103" s="3"/>
      <c r="Q103" s="3"/>
      <c r="R103" s="62"/>
      <c r="S103" s="62"/>
      <c r="T103" s="2"/>
      <c r="U103" s="2"/>
      <c r="V103" s="2"/>
      <c r="W103" s="2"/>
      <c r="X103" s="30"/>
      <c r="Y103" s="84"/>
      <c r="AB103" s="81"/>
      <c r="AC103" s="81"/>
      <c r="AD103" s="62"/>
      <c r="AE103" s="79"/>
      <c r="AF103" s="62"/>
      <c r="AG103" s="62"/>
      <c r="AH103" s="142"/>
      <c r="AI103" s="143"/>
      <c r="AJ103" s="134"/>
      <c r="AK103" s="134"/>
      <c r="AL103" s="138"/>
      <c r="AM103" s="138"/>
      <c r="AN103" s="140"/>
      <c r="AO103" s="141"/>
    </row>
    <row r="104" spans="1:41" x14ac:dyDescent="0.2">
      <c r="A104" s="70"/>
      <c r="B104" s="63"/>
      <c r="C104" s="218">
        <f t="shared" si="27"/>
        <v>54.919084821428584</v>
      </c>
      <c r="D104" s="44"/>
      <c r="F104" s="221">
        <f t="shared" si="28"/>
        <v>54.308533635139696</v>
      </c>
      <c r="G104" s="91"/>
      <c r="I104" s="62"/>
      <c r="J104" s="62"/>
      <c r="K104" s="74"/>
      <c r="L104" s="75"/>
      <c r="M104" s="62"/>
      <c r="N104" s="2"/>
      <c r="O104" s="2"/>
      <c r="P104" s="3"/>
      <c r="Q104" s="3"/>
      <c r="R104" s="62"/>
      <c r="S104" s="62"/>
      <c r="T104" s="2"/>
      <c r="U104" s="2"/>
      <c r="V104" s="2"/>
      <c r="W104" s="2"/>
      <c r="X104" s="30"/>
      <c r="Y104" s="84"/>
      <c r="AB104" s="81"/>
      <c r="AC104" s="81"/>
      <c r="AD104" s="62"/>
      <c r="AE104" s="79"/>
      <c r="AF104" s="62"/>
      <c r="AG104" s="62"/>
      <c r="AH104" s="142"/>
      <c r="AI104" s="143"/>
      <c r="AJ104" s="134"/>
      <c r="AK104" s="134"/>
      <c r="AL104" s="138"/>
      <c r="AM104" s="138"/>
      <c r="AN104" s="140"/>
      <c r="AO104" s="141"/>
    </row>
    <row r="105" spans="1:41" x14ac:dyDescent="0.2">
      <c r="A105" s="182">
        <f>D105/7</f>
        <v>2.7459542410714284</v>
      </c>
      <c r="B105" s="63"/>
      <c r="C105" s="197">
        <f>F24</f>
        <v>57.6650390625</v>
      </c>
      <c r="D105" s="44">
        <f>C105-C98</f>
        <v>19.2216796875</v>
      </c>
      <c r="E105" s="182">
        <f>G105/7</f>
        <v>2.7089843258420965</v>
      </c>
      <c r="F105" s="220">
        <f>G24</f>
        <v>57.017517960981799</v>
      </c>
      <c r="G105" s="44">
        <f>F105-F98</f>
        <v>18.962890280894676</v>
      </c>
      <c r="I105" s="62"/>
      <c r="J105" s="62"/>
      <c r="K105" s="74"/>
      <c r="L105" s="75"/>
      <c r="M105" s="62"/>
      <c r="N105" s="2"/>
      <c r="O105" s="2"/>
      <c r="P105" s="3"/>
      <c r="Q105" s="3"/>
      <c r="R105" s="62"/>
      <c r="S105" s="62"/>
      <c r="T105" s="2"/>
      <c r="U105" s="2"/>
      <c r="V105" s="2"/>
      <c r="W105" s="2"/>
      <c r="X105" s="30"/>
      <c r="Y105" s="84"/>
      <c r="AB105" s="81"/>
      <c r="AC105" s="81"/>
      <c r="AD105" s="62"/>
      <c r="AE105" s="79"/>
      <c r="AF105" s="62"/>
      <c r="AG105" s="62"/>
      <c r="AH105" s="142"/>
      <c r="AI105" s="143"/>
      <c r="AJ105" s="134"/>
      <c r="AK105" s="134"/>
      <c r="AL105" s="139"/>
      <c r="AM105" s="138"/>
      <c r="AN105" s="140"/>
      <c r="AO105" s="141"/>
    </row>
    <row r="106" spans="1:41" x14ac:dyDescent="0.2">
      <c r="A106" s="70"/>
      <c r="B106" s="63"/>
      <c r="C106" s="218">
        <f t="shared" ref="C106:C111" si="29">C105+A$112</f>
        <v>61.783970424107146</v>
      </c>
      <c r="D106" s="44"/>
      <c r="F106" s="221">
        <f>F105+E$112</f>
        <v>61.076408347539022</v>
      </c>
      <c r="G106" s="91"/>
      <c r="I106" s="62"/>
      <c r="J106" s="62"/>
      <c r="K106" s="74"/>
      <c r="L106" s="75"/>
      <c r="M106" s="62"/>
      <c r="N106" s="2"/>
      <c r="O106" s="2"/>
      <c r="P106" s="3"/>
      <c r="Q106" s="3"/>
      <c r="R106" s="62"/>
      <c r="S106" s="62"/>
      <c r="T106" s="2"/>
      <c r="U106" s="2"/>
      <c r="V106" s="2"/>
      <c r="W106" s="2"/>
      <c r="X106" s="30"/>
      <c r="Y106" s="84"/>
      <c r="AB106" s="81"/>
      <c r="AC106" s="81"/>
      <c r="AD106" s="62"/>
      <c r="AE106" s="79"/>
      <c r="AF106" s="62"/>
      <c r="AG106" s="62"/>
      <c r="AH106" s="142"/>
      <c r="AI106" s="143"/>
      <c r="AJ106" s="134"/>
      <c r="AK106" s="134"/>
      <c r="AL106" s="138"/>
      <c r="AM106" s="138"/>
      <c r="AN106" s="140"/>
      <c r="AO106" s="141"/>
    </row>
    <row r="107" spans="1:41" x14ac:dyDescent="0.2">
      <c r="A107" s="70"/>
      <c r="B107" s="63"/>
      <c r="C107" s="218">
        <f t="shared" si="29"/>
        <v>65.902901785714292</v>
      </c>
      <c r="D107" s="44"/>
      <c r="F107" s="221">
        <f t="shared" ref="F107:F111" si="30">F106+E$112</f>
        <v>65.135298734096239</v>
      </c>
      <c r="G107" s="91"/>
      <c r="I107" s="62"/>
      <c r="J107" s="62"/>
      <c r="K107" s="74"/>
      <c r="L107" s="75"/>
      <c r="M107" s="62"/>
      <c r="N107" s="2"/>
      <c r="O107" s="2"/>
      <c r="P107" s="3"/>
      <c r="Q107" s="3"/>
      <c r="R107" s="62"/>
      <c r="S107" s="62"/>
      <c r="T107" s="2"/>
      <c r="U107" s="2"/>
      <c r="V107" s="2"/>
      <c r="W107" s="2"/>
      <c r="X107" s="30"/>
      <c r="Y107" s="84"/>
      <c r="AB107" s="81"/>
      <c r="AC107" s="81"/>
      <c r="AD107" s="62"/>
      <c r="AE107" s="79"/>
      <c r="AF107" s="62"/>
      <c r="AG107" s="62"/>
      <c r="AH107" s="142"/>
      <c r="AI107" s="143"/>
      <c r="AJ107" s="134"/>
      <c r="AK107" s="134"/>
      <c r="AL107" s="138"/>
      <c r="AM107" s="138"/>
      <c r="AN107" s="140"/>
      <c r="AO107" s="141"/>
    </row>
    <row r="108" spans="1:41" x14ac:dyDescent="0.2">
      <c r="A108" s="70"/>
      <c r="B108" s="63"/>
      <c r="C108" s="218">
        <f t="shared" si="29"/>
        <v>70.021833147321431</v>
      </c>
      <c r="D108" s="44"/>
      <c r="F108" s="221">
        <f t="shared" si="30"/>
        <v>69.194189120653462</v>
      </c>
      <c r="G108" s="91"/>
      <c r="I108" s="62"/>
      <c r="J108" s="62"/>
      <c r="K108" s="74"/>
      <c r="L108" s="75"/>
      <c r="M108" s="62"/>
      <c r="N108" s="2"/>
      <c r="O108" s="2"/>
      <c r="P108" s="3"/>
      <c r="Q108" s="3"/>
      <c r="R108" s="62"/>
      <c r="S108" s="62"/>
      <c r="T108" s="2"/>
      <c r="U108" s="2"/>
      <c r="V108" s="2"/>
      <c r="W108" s="2"/>
      <c r="X108" s="30"/>
      <c r="Y108" s="84"/>
      <c r="AB108" s="81"/>
      <c r="AC108" s="81"/>
      <c r="AD108" s="62"/>
      <c r="AE108" s="79"/>
      <c r="AF108" s="62"/>
      <c r="AG108" s="62"/>
      <c r="AH108" s="142"/>
      <c r="AI108" s="143"/>
      <c r="AJ108" s="134"/>
      <c r="AK108" s="134"/>
      <c r="AL108" s="138"/>
      <c r="AM108" s="138"/>
      <c r="AN108" s="140"/>
      <c r="AO108" s="141"/>
    </row>
    <row r="109" spans="1:41" x14ac:dyDescent="0.2">
      <c r="A109" s="70"/>
      <c r="B109" s="63"/>
      <c r="C109" s="218">
        <f t="shared" si="29"/>
        <v>74.140764508928569</v>
      </c>
      <c r="D109" s="44"/>
      <c r="F109" s="221">
        <f t="shared" si="30"/>
        <v>73.253079507210686</v>
      </c>
      <c r="G109" s="91"/>
      <c r="I109" s="62"/>
      <c r="J109" s="62"/>
      <c r="K109" s="74"/>
      <c r="L109" s="75"/>
      <c r="M109" s="62"/>
      <c r="N109" s="2"/>
      <c r="O109" s="2"/>
      <c r="P109" s="3"/>
      <c r="Q109" s="3"/>
      <c r="R109" s="62"/>
      <c r="S109" s="62"/>
      <c r="T109" s="2"/>
      <c r="U109" s="2"/>
      <c r="V109" s="2"/>
      <c r="W109" s="2"/>
      <c r="X109" s="30"/>
      <c r="Y109" s="84"/>
      <c r="AB109" s="81"/>
      <c r="AC109" s="81"/>
      <c r="AD109" s="62"/>
      <c r="AE109" s="79"/>
      <c r="AF109" s="62"/>
      <c r="AG109" s="62"/>
      <c r="AH109" s="142"/>
      <c r="AI109" s="143"/>
      <c r="AJ109" s="134"/>
      <c r="AK109" s="134"/>
      <c r="AL109" s="138"/>
      <c r="AM109" s="138"/>
      <c r="AN109" s="140"/>
      <c r="AO109" s="141"/>
    </row>
    <row r="110" spans="1:41" x14ac:dyDescent="0.2">
      <c r="A110" s="70"/>
      <c r="B110" s="63"/>
      <c r="C110" s="218">
        <f t="shared" si="29"/>
        <v>78.259695870535708</v>
      </c>
      <c r="D110" s="44"/>
      <c r="F110" s="221">
        <f t="shared" si="30"/>
        <v>77.311969893767909</v>
      </c>
      <c r="G110" s="91"/>
      <c r="I110" s="62"/>
      <c r="J110" s="62"/>
      <c r="K110" s="74"/>
      <c r="L110" s="75"/>
      <c r="M110" s="62"/>
      <c r="N110" s="2"/>
      <c r="O110" s="2"/>
      <c r="P110" s="3"/>
      <c r="Q110" s="3"/>
      <c r="R110" s="62"/>
      <c r="S110" s="62"/>
      <c r="T110" s="2"/>
      <c r="U110" s="2"/>
      <c r="V110" s="2"/>
      <c r="W110" s="2"/>
      <c r="X110" s="30"/>
      <c r="Y110" s="84"/>
      <c r="AB110" s="81"/>
      <c r="AC110" s="81"/>
      <c r="AD110" s="62"/>
      <c r="AE110" s="79"/>
      <c r="AF110" s="62"/>
      <c r="AG110" s="62"/>
      <c r="AH110" s="142"/>
      <c r="AI110" s="143"/>
      <c r="AJ110" s="134"/>
      <c r="AK110" s="134"/>
      <c r="AL110" s="138"/>
      <c r="AM110" s="139"/>
      <c r="AN110" s="140"/>
      <c r="AO110" s="141"/>
    </row>
    <row r="111" spans="1:41" x14ac:dyDescent="0.2">
      <c r="A111" s="70"/>
      <c r="B111" s="63"/>
      <c r="C111" s="218">
        <f t="shared" si="29"/>
        <v>82.378627232142847</v>
      </c>
      <c r="D111" s="60"/>
      <c r="F111" s="221">
        <f t="shared" si="30"/>
        <v>81.370860280325132</v>
      </c>
      <c r="G111" s="91"/>
      <c r="I111" s="62"/>
      <c r="J111" s="62"/>
      <c r="K111" s="74"/>
      <c r="L111" s="75"/>
      <c r="M111" s="62"/>
      <c r="N111" s="2"/>
      <c r="O111" s="2"/>
      <c r="P111" s="3"/>
      <c r="Q111" s="3"/>
      <c r="R111" s="62"/>
      <c r="S111" s="62"/>
      <c r="T111" s="2"/>
      <c r="U111" s="2"/>
      <c r="V111" s="2"/>
      <c r="W111" s="2"/>
      <c r="X111" s="30"/>
      <c r="Y111" s="84"/>
      <c r="AB111" s="81"/>
      <c r="AC111" s="81"/>
      <c r="AD111" s="62"/>
      <c r="AE111" s="79"/>
      <c r="AF111" s="62"/>
      <c r="AG111" s="62"/>
      <c r="AH111" s="142"/>
      <c r="AI111" s="143"/>
      <c r="AJ111" s="134"/>
      <c r="AK111" s="134"/>
      <c r="AL111" s="138"/>
      <c r="AM111" s="138"/>
      <c r="AN111" s="140"/>
      <c r="AO111" s="141"/>
    </row>
    <row r="112" spans="1:41" x14ac:dyDescent="0.2">
      <c r="A112" s="182">
        <f>D112/7</f>
        <v>4.1189313616071432</v>
      </c>
      <c r="B112" s="63"/>
      <c r="C112" s="197">
        <f>F25</f>
        <v>86.49755859375</v>
      </c>
      <c r="D112" s="44">
        <f>C112-C105</f>
        <v>28.83251953125</v>
      </c>
      <c r="E112" s="182">
        <f>G112/7</f>
        <v>4.0588903865572208</v>
      </c>
      <c r="F112" s="220">
        <f>G25</f>
        <v>85.429750666882342</v>
      </c>
      <c r="G112" s="44">
        <f>F112-F105</f>
        <v>28.412232705900543</v>
      </c>
      <c r="I112" s="62"/>
      <c r="J112" s="62"/>
      <c r="K112" s="74"/>
      <c r="L112" s="75"/>
      <c r="M112" s="62"/>
      <c r="N112" s="2"/>
      <c r="O112" s="2"/>
      <c r="P112" s="3"/>
      <c r="Q112" s="3"/>
      <c r="R112" s="62"/>
      <c r="S112" s="62"/>
      <c r="T112" s="2"/>
      <c r="U112" s="2"/>
      <c r="V112" s="2"/>
      <c r="W112" s="2"/>
      <c r="X112" s="30"/>
      <c r="Y112" s="84"/>
      <c r="AB112" s="81"/>
      <c r="AC112" s="81"/>
      <c r="AD112" s="62"/>
      <c r="AE112" s="79"/>
      <c r="AF112" s="62"/>
      <c r="AG112" s="62"/>
      <c r="AH112" s="142"/>
      <c r="AI112" s="143"/>
      <c r="AJ112" s="134"/>
      <c r="AK112" s="134"/>
      <c r="AL112" s="139"/>
      <c r="AM112" s="138"/>
      <c r="AN112" s="140"/>
      <c r="AO112" s="141"/>
    </row>
    <row r="113" spans="1:41" x14ac:dyDescent="0.2">
      <c r="A113" s="70"/>
      <c r="B113" s="63"/>
      <c r="C113" s="218">
        <f t="shared" ref="C113:C118" si="31">C112+A$119</f>
        <v>92.675955636160708</v>
      </c>
      <c r="D113" s="44"/>
      <c r="F113" s="221">
        <f>F112+E$119</f>
        <v>91.511214857327758</v>
      </c>
      <c r="G113" s="91"/>
      <c r="I113" s="62"/>
      <c r="J113" s="62"/>
      <c r="K113" s="74"/>
      <c r="L113" s="75"/>
      <c r="M113" s="62"/>
      <c r="N113" s="2"/>
      <c r="O113" s="2"/>
      <c r="P113" s="3"/>
      <c r="Q113" s="3"/>
      <c r="R113" s="62"/>
      <c r="S113" s="62"/>
      <c r="T113" s="2"/>
      <c r="U113" s="2"/>
      <c r="V113" s="2"/>
      <c r="W113" s="2"/>
      <c r="X113" s="30"/>
      <c r="Y113" s="84"/>
      <c r="AB113" s="81"/>
      <c r="AC113" s="81"/>
      <c r="AD113" s="62"/>
      <c r="AE113" s="79"/>
      <c r="AF113" s="62"/>
      <c r="AG113" s="62"/>
      <c r="AH113" s="142"/>
      <c r="AI113" s="143"/>
      <c r="AJ113" s="134"/>
      <c r="AK113" s="134"/>
      <c r="AL113" s="138"/>
      <c r="AM113" s="138"/>
      <c r="AN113" s="140"/>
      <c r="AO113" s="141"/>
    </row>
    <row r="114" spans="1:41" x14ac:dyDescent="0.2">
      <c r="A114" s="70"/>
      <c r="B114" s="63"/>
      <c r="C114" s="218">
        <f t="shared" si="31"/>
        <v>98.854352678571416</v>
      </c>
      <c r="D114" s="44"/>
      <c r="F114" s="221">
        <f t="shared" ref="F114:F118" si="32">F113+E$119</f>
        <v>97.592679047773174</v>
      </c>
      <c r="G114" s="91"/>
      <c r="I114" s="62"/>
      <c r="J114" s="62"/>
      <c r="K114" s="74"/>
      <c r="L114" s="75"/>
      <c r="M114" s="62"/>
      <c r="N114" s="2"/>
      <c r="O114" s="2"/>
      <c r="P114" s="3"/>
      <c r="Q114" s="3"/>
      <c r="R114" s="62"/>
      <c r="S114" s="62"/>
      <c r="T114" s="2"/>
      <c r="U114" s="2"/>
      <c r="V114" s="2"/>
      <c r="W114" s="2"/>
      <c r="X114" s="30"/>
      <c r="Y114" s="84"/>
      <c r="AB114" s="81"/>
      <c r="AC114" s="81"/>
      <c r="AD114" s="62"/>
      <c r="AE114" s="79"/>
      <c r="AF114" s="62"/>
      <c r="AG114" s="62"/>
      <c r="AH114" s="142"/>
      <c r="AI114" s="143"/>
      <c r="AJ114" s="134"/>
      <c r="AK114" s="134"/>
      <c r="AL114" s="138"/>
      <c r="AM114" s="138"/>
      <c r="AN114" s="140"/>
      <c r="AO114" s="141"/>
    </row>
    <row r="115" spans="1:41" x14ac:dyDescent="0.2">
      <c r="A115" s="70"/>
      <c r="B115" s="63"/>
      <c r="C115" s="218">
        <f t="shared" si="31"/>
        <v>105.03274972098212</v>
      </c>
      <c r="D115" s="44"/>
      <c r="F115" s="221">
        <f t="shared" si="32"/>
        <v>103.67414323821859</v>
      </c>
      <c r="G115" s="91"/>
      <c r="I115" s="62"/>
      <c r="J115" s="62"/>
      <c r="K115" s="74"/>
      <c r="L115" s="75"/>
      <c r="M115" s="62"/>
      <c r="N115" s="2"/>
      <c r="O115" s="2"/>
      <c r="P115" s="3"/>
      <c r="Q115" s="3"/>
      <c r="R115" s="62"/>
      <c r="S115" s="62"/>
      <c r="T115" s="2"/>
      <c r="U115" s="2"/>
      <c r="V115" s="2"/>
      <c r="W115" s="2"/>
      <c r="X115" s="30"/>
      <c r="Y115" s="84"/>
      <c r="AB115" s="81"/>
      <c r="AC115" s="81"/>
      <c r="AD115" s="62"/>
      <c r="AE115" s="79"/>
      <c r="AF115" s="62"/>
      <c r="AG115" s="62"/>
      <c r="AH115" s="142"/>
      <c r="AI115" s="143"/>
      <c r="AJ115" s="134"/>
      <c r="AK115" s="134"/>
      <c r="AL115" s="138"/>
      <c r="AM115" s="138"/>
      <c r="AN115" s="140"/>
      <c r="AO115" s="141"/>
    </row>
    <row r="116" spans="1:41" x14ac:dyDescent="0.2">
      <c r="A116" s="70"/>
      <c r="B116" s="63"/>
      <c r="C116" s="218">
        <f t="shared" si="31"/>
        <v>111.21114676339283</v>
      </c>
      <c r="D116" s="44"/>
      <c r="F116" s="221">
        <f t="shared" si="32"/>
        <v>109.75560742866401</v>
      </c>
      <c r="G116" s="91"/>
      <c r="I116" s="62"/>
      <c r="J116" s="62"/>
      <c r="K116" s="74"/>
      <c r="L116" s="75"/>
      <c r="M116" s="62"/>
      <c r="N116" s="2"/>
      <c r="O116" s="2"/>
      <c r="P116" s="3"/>
      <c r="Q116" s="3"/>
      <c r="R116" s="62"/>
      <c r="S116" s="62"/>
      <c r="T116" s="2"/>
      <c r="U116" s="2"/>
      <c r="V116" s="2"/>
      <c r="W116" s="2"/>
      <c r="X116" s="30"/>
      <c r="Y116" s="84"/>
      <c r="AB116" s="81"/>
      <c r="AC116" s="81"/>
      <c r="AD116" s="62"/>
      <c r="AE116" s="79"/>
      <c r="AF116" s="62"/>
      <c r="AG116" s="62"/>
      <c r="AH116" s="142"/>
      <c r="AI116" s="138"/>
      <c r="AJ116" s="134"/>
      <c r="AK116" s="134"/>
      <c r="AL116" s="138"/>
      <c r="AM116" s="138"/>
      <c r="AN116" s="140"/>
      <c r="AO116" s="141"/>
    </row>
    <row r="117" spans="1:41" x14ac:dyDescent="0.2">
      <c r="A117" s="70"/>
      <c r="B117" s="63"/>
      <c r="C117" s="218">
        <f t="shared" si="31"/>
        <v>117.38954380580354</v>
      </c>
      <c r="D117" s="44"/>
      <c r="F117" s="221">
        <f t="shared" si="32"/>
        <v>115.83707161910942</v>
      </c>
      <c r="G117" s="91"/>
      <c r="I117" s="62"/>
      <c r="J117" s="62"/>
      <c r="K117" s="74"/>
      <c r="L117" s="75"/>
      <c r="M117" s="62"/>
      <c r="N117" s="2"/>
      <c r="O117" s="2"/>
      <c r="P117" s="3"/>
      <c r="Q117" s="3"/>
      <c r="R117" s="62"/>
      <c r="S117" s="62"/>
      <c r="T117" s="2"/>
      <c r="U117" s="2"/>
      <c r="V117" s="2"/>
      <c r="W117" s="2"/>
      <c r="X117" s="30"/>
      <c r="Y117" s="84"/>
      <c r="AB117" s="81"/>
      <c r="AC117" s="81"/>
      <c r="AD117" s="62"/>
      <c r="AE117" s="79"/>
      <c r="AF117" s="62"/>
      <c r="AG117" s="62"/>
      <c r="AH117" s="142"/>
      <c r="AI117" s="138"/>
      <c r="AJ117" s="134"/>
      <c r="AK117" s="134"/>
      <c r="AL117" s="138"/>
      <c r="AM117" s="138"/>
      <c r="AN117" s="140"/>
      <c r="AO117" s="141"/>
    </row>
    <row r="118" spans="1:41" x14ac:dyDescent="0.2">
      <c r="A118" s="70"/>
      <c r="B118" s="63"/>
      <c r="C118" s="218">
        <f t="shared" si="31"/>
        <v>123.56794084821425</v>
      </c>
      <c r="D118" s="44"/>
      <c r="F118" s="221">
        <f t="shared" si="32"/>
        <v>121.91853580955484</v>
      </c>
      <c r="G118" s="91"/>
      <c r="I118" s="62"/>
      <c r="J118" s="62"/>
      <c r="K118" s="74"/>
      <c r="L118" s="75"/>
      <c r="M118" s="62"/>
      <c r="N118" s="2"/>
      <c r="O118" s="2"/>
      <c r="P118" s="3"/>
      <c r="Q118" s="3"/>
      <c r="R118" s="62"/>
      <c r="S118" s="62"/>
      <c r="T118" s="2"/>
      <c r="U118" s="2"/>
      <c r="V118" s="2"/>
      <c r="W118" s="2"/>
      <c r="X118" s="30"/>
      <c r="Y118" s="84"/>
      <c r="AB118" s="81"/>
      <c r="AC118" s="81"/>
      <c r="AD118" s="62"/>
      <c r="AE118" s="79"/>
      <c r="AF118" s="62"/>
      <c r="AG118" s="62"/>
      <c r="AH118" s="142"/>
      <c r="AI118" s="138"/>
      <c r="AJ118" s="134"/>
      <c r="AK118" s="134"/>
      <c r="AL118" s="138"/>
      <c r="AM118" s="138"/>
      <c r="AN118" s="140"/>
      <c r="AO118" s="141"/>
    </row>
    <row r="119" spans="1:41" x14ac:dyDescent="0.2">
      <c r="A119" s="182">
        <f>D119/7</f>
        <v>6.1783970424107144</v>
      </c>
      <c r="B119" s="63"/>
      <c r="C119" s="197">
        <f>F26</f>
        <v>129.746337890625</v>
      </c>
      <c r="D119" s="44">
        <f>C119-C112</f>
        <v>43.248779296875</v>
      </c>
      <c r="E119" s="182">
        <f>G119/7</f>
        <v>6.0814641904454119</v>
      </c>
      <c r="F119" s="220">
        <f>+G26</f>
        <v>128.00000000000023</v>
      </c>
      <c r="G119" s="44">
        <f>F119-F112</f>
        <v>42.570249333117886</v>
      </c>
      <c r="I119" s="62"/>
      <c r="J119" s="62"/>
      <c r="K119" s="74"/>
      <c r="L119" s="75"/>
      <c r="M119" s="62"/>
      <c r="N119" s="2"/>
      <c r="O119" s="2"/>
      <c r="P119" s="3"/>
      <c r="Q119" s="3"/>
      <c r="R119" s="62"/>
      <c r="S119" s="62"/>
      <c r="T119" s="2"/>
      <c r="U119" s="2"/>
      <c r="V119" s="2"/>
      <c r="W119" s="2"/>
      <c r="X119" s="30"/>
      <c r="Y119" s="84"/>
      <c r="AB119" s="81"/>
      <c r="AC119" s="81"/>
      <c r="AD119" s="62"/>
      <c r="AE119" s="79"/>
      <c r="AF119" s="62"/>
      <c r="AG119" s="62"/>
      <c r="AH119" s="142"/>
      <c r="AI119" s="138"/>
      <c r="AJ119" s="134"/>
      <c r="AK119" s="134"/>
      <c r="AL119" s="139"/>
      <c r="AM119" s="138"/>
      <c r="AN119" s="140"/>
      <c r="AO119" s="141"/>
    </row>
    <row r="120" spans="1:41" x14ac:dyDescent="0.2">
      <c r="C120" s="30"/>
      <c r="D120" s="70"/>
      <c r="E120" s="63"/>
      <c r="F120" s="218"/>
      <c r="G120" s="44"/>
      <c r="H120" s="105"/>
      <c r="I120" s="62"/>
      <c r="J120" s="62"/>
      <c r="K120" s="74"/>
      <c r="L120" s="75"/>
      <c r="M120" s="62"/>
      <c r="N120" s="2"/>
      <c r="O120" s="2"/>
      <c r="P120" s="3"/>
      <c r="Q120" s="3"/>
      <c r="R120" s="62"/>
      <c r="S120" s="62"/>
      <c r="T120" s="2"/>
      <c r="U120" s="2"/>
      <c r="V120" s="2"/>
      <c r="W120" s="2"/>
      <c r="X120" s="30"/>
      <c r="Y120" s="84"/>
      <c r="AB120" s="81"/>
      <c r="AC120" s="81"/>
      <c r="AD120" s="62"/>
      <c r="AE120" s="79"/>
      <c r="AF120" s="62"/>
      <c r="AG120" s="62"/>
      <c r="AH120" s="142"/>
      <c r="AI120" s="138"/>
      <c r="AJ120" s="134"/>
      <c r="AK120" s="134"/>
      <c r="AL120" s="138"/>
      <c r="AM120" s="138"/>
      <c r="AN120" s="140"/>
      <c r="AO120" s="141"/>
    </row>
    <row r="121" spans="1:41" x14ac:dyDescent="0.2">
      <c r="C121" s="30"/>
      <c r="D121" s="70"/>
      <c r="E121" s="63"/>
      <c r="F121" s="218"/>
      <c r="G121" s="44"/>
      <c r="H121" s="105"/>
      <c r="I121" s="62"/>
      <c r="J121" s="62"/>
      <c r="K121" s="74"/>
      <c r="L121" s="75"/>
      <c r="M121" s="62"/>
      <c r="N121" s="2"/>
      <c r="O121" s="2"/>
      <c r="P121" s="3"/>
      <c r="Q121" s="3"/>
      <c r="R121" s="62"/>
      <c r="S121" s="62"/>
      <c r="T121" s="2"/>
      <c r="U121" s="2"/>
      <c r="V121" s="2"/>
      <c r="W121" s="2"/>
      <c r="X121" s="30"/>
      <c r="Y121" s="84"/>
      <c r="AB121" s="81"/>
      <c r="AC121" s="81"/>
      <c r="AD121" s="62"/>
      <c r="AE121" s="79"/>
      <c r="AF121" s="62"/>
      <c r="AG121" s="62"/>
      <c r="AH121" s="142"/>
      <c r="AI121" s="138"/>
      <c r="AJ121" s="134"/>
      <c r="AK121" s="134"/>
      <c r="AL121" s="138"/>
      <c r="AM121" s="138"/>
      <c r="AN121" s="140"/>
      <c r="AO121" s="141"/>
    </row>
    <row r="122" spans="1:41" x14ac:dyDescent="0.2">
      <c r="C122" s="30"/>
      <c r="D122" s="70"/>
      <c r="E122" s="63"/>
      <c r="F122" s="218"/>
      <c r="G122" s="44"/>
      <c r="H122" s="105"/>
      <c r="I122" s="62"/>
      <c r="J122" s="62"/>
      <c r="K122" s="74"/>
      <c r="L122" s="75"/>
      <c r="M122" s="62"/>
      <c r="N122" s="2"/>
      <c r="O122" s="2"/>
      <c r="P122" s="3"/>
      <c r="Q122" s="3"/>
      <c r="R122" s="62"/>
      <c r="S122" s="62"/>
      <c r="T122" s="2"/>
      <c r="U122" s="2"/>
      <c r="V122" s="2"/>
      <c r="W122" s="2"/>
      <c r="X122" s="30"/>
      <c r="Y122" s="84"/>
      <c r="AB122" s="81"/>
      <c r="AC122" s="81"/>
      <c r="AD122" s="62"/>
      <c r="AE122" s="79"/>
      <c r="AF122" s="62"/>
      <c r="AG122" s="62"/>
      <c r="AH122" s="142"/>
      <c r="AI122" s="138"/>
      <c r="AJ122" s="134"/>
      <c r="AK122" s="134"/>
      <c r="AL122" s="138"/>
      <c r="AM122" s="139"/>
      <c r="AN122" s="140"/>
      <c r="AO122" s="141"/>
    </row>
    <row r="123" spans="1:41" x14ac:dyDescent="0.2">
      <c r="C123" s="30"/>
      <c r="D123" s="70"/>
      <c r="E123" s="63"/>
      <c r="F123" s="197"/>
      <c r="G123" s="60"/>
      <c r="H123" s="105"/>
      <c r="I123" s="62"/>
      <c r="J123" s="62"/>
      <c r="K123" s="74"/>
      <c r="L123" s="75"/>
      <c r="M123" s="62"/>
      <c r="N123" s="2"/>
      <c r="O123" s="2"/>
      <c r="P123" s="3"/>
      <c r="Q123" s="3"/>
      <c r="R123" s="62"/>
      <c r="S123" s="62"/>
      <c r="T123" s="2"/>
      <c r="U123" s="2"/>
      <c r="V123" s="2"/>
      <c r="W123" s="2"/>
      <c r="X123" s="30"/>
      <c r="Y123" s="84"/>
      <c r="AB123" s="81"/>
      <c r="AC123" s="81"/>
      <c r="AD123" s="62"/>
      <c r="AE123" s="79"/>
      <c r="AF123" s="62"/>
      <c r="AG123" s="62"/>
      <c r="AH123" s="142"/>
      <c r="AI123" s="138"/>
      <c r="AJ123" s="134"/>
      <c r="AK123" s="134"/>
      <c r="AL123" s="138"/>
      <c r="AM123" s="138"/>
      <c r="AN123" s="140"/>
      <c r="AO123" s="141"/>
    </row>
    <row r="124" spans="1:41" x14ac:dyDescent="0.2">
      <c r="C124" s="30"/>
      <c r="D124" s="70"/>
      <c r="E124" s="63"/>
      <c r="F124" s="218"/>
      <c r="G124" s="44"/>
      <c r="H124" s="105"/>
      <c r="I124" s="62"/>
      <c r="J124" s="62"/>
      <c r="K124" s="74"/>
      <c r="L124" s="75"/>
      <c r="M124" s="62"/>
      <c r="N124" s="2"/>
      <c r="O124" s="2"/>
      <c r="P124" s="3"/>
      <c r="Q124" s="3"/>
      <c r="R124" s="62"/>
      <c r="S124" s="62"/>
      <c r="T124" s="2"/>
      <c r="U124" s="2"/>
      <c r="V124" s="2"/>
      <c r="W124" s="2"/>
      <c r="X124" s="30"/>
      <c r="Y124" s="84"/>
      <c r="AB124" s="81"/>
      <c r="AC124" s="81"/>
      <c r="AD124" s="62"/>
      <c r="AE124" s="79"/>
      <c r="AF124" s="62"/>
      <c r="AG124" s="62"/>
      <c r="AH124" s="142"/>
      <c r="AI124" s="134"/>
      <c r="AJ124" s="134"/>
      <c r="AK124" s="134"/>
      <c r="AL124" s="138"/>
      <c r="AM124" s="138"/>
      <c r="AN124" s="140"/>
      <c r="AO124" s="141"/>
    </row>
    <row r="125" spans="1:41" x14ac:dyDescent="0.2">
      <c r="C125" s="30"/>
      <c r="D125" s="70"/>
      <c r="E125" s="63"/>
      <c r="F125" s="218"/>
      <c r="G125" s="44"/>
      <c r="H125" s="105"/>
      <c r="I125" s="62"/>
      <c r="J125" s="62"/>
      <c r="K125" s="74"/>
      <c r="L125" s="75"/>
      <c r="M125" s="62"/>
      <c r="N125" s="2"/>
      <c r="O125" s="2"/>
      <c r="P125" s="3"/>
      <c r="Q125" s="3"/>
      <c r="R125" s="62"/>
      <c r="S125" s="62"/>
      <c r="T125" s="2"/>
      <c r="U125" s="2"/>
      <c r="V125" s="2"/>
      <c r="W125" s="2"/>
      <c r="X125" s="30"/>
      <c r="Y125" s="84"/>
      <c r="AB125" s="81"/>
      <c r="AC125" s="81"/>
      <c r="AD125" s="62"/>
      <c r="AE125" s="79"/>
      <c r="AF125" s="62"/>
      <c r="AG125" s="62"/>
      <c r="AH125" s="142"/>
      <c r="AI125" s="138"/>
      <c r="AJ125" s="134"/>
      <c r="AK125" s="134"/>
      <c r="AL125" s="138"/>
      <c r="AM125" s="138"/>
      <c r="AN125" s="140"/>
      <c r="AO125" s="141"/>
    </row>
    <row r="126" spans="1:41" x14ac:dyDescent="0.2">
      <c r="C126" s="30"/>
      <c r="D126" s="70"/>
      <c r="E126" s="63"/>
      <c r="F126" s="218"/>
      <c r="G126" s="44"/>
      <c r="H126" s="105"/>
      <c r="I126" s="62"/>
      <c r="J126" s="62"/>
      <c r="K126" s="74"/>
      <c r="L126" s="75"/>
      <c r="M126" s="62"/>
      <c r="N126" s="2"/>
      <c r="O126" s="2"/>
      <c r="P126" s="3"/>
      <c r="Q126" s="3"/>
      <c r="R126" s="62"/>
      <c r="S126" s="62"/>
      <c r="T126" s="2"/>
      <c r="U126" s="2"/>
      <c r="V126" s="2"/>
      <c r="W126" s="2"/>
      <c r="X126" s="30"/>
      <c r="Y126" s="84"/>
      <c r="AB126" s="81"/>
      <c r="AC126" s="81"/>
      <c r="AD126" s="62"/>
      <c r="AE126" s="79"/>
      <c r="AF126" s="62"/>
      <c r="AG126" s="62"/>
      <c r="AH126" s="142"/>
      <c r="AI126" s="138"/>
      <c r="AJ126" s="134"/>
      <c r="AK126" s="134"/>
      <c r="AL126" s="139"/>
      <c r="AM126" s="138"/>
      <c r="AN126" s="140"/>
      <c r="AO126" s="141"/>
    </row>
    <row r="127" spans="1:41" x14ac:dyDescent="0.2">
      <c r="C127" s="30"/>
      <c r="D127" s="70"/>
      <c r="E127" s="63"/>
      <c r="F127" s="218"/>
      <c r="G127" s="44"/>
      <c r="H127" s="105"/>
      <c r="I127" s="62"/>
      <c r="J127" s="62"/>
      <c r="K127" s="74"/>
      <c r="L127" s="75"/>
      <c r="M127" s="62"/>
      <c r="N127" s="2"/>
      <c r="O127" s="2"/>
      <c r="P127" s="3"/>
      <c r="Q127" s="3"/>
      <c r="R127" s="62"/>
      <c r="S127" s="62"/>
      <c r="T127" s="2"/>
      <c r="U127" s="2"/>
      <c r="V127" s="2"/>
      <c r="W127" s="2"/>
      <c r="X127" s="30"/>
      <c r="Y127" s="84"/>
      <c r="AB127" s="81"/>
      <c r="AC127" s="81"/>
      <c r="AD127" s="62"/>
      <c r="AE127" s="79"/>
      <c r="AF127" s="62"/>
      <c r="AG127" s="62"/>
      <c r="AH127" s="142"/>
      <c r="AI127" s="138"/>
      <c r="AJ127" s="134"/>
      <c r="AK127" s="134"/>
      <c r="AL127" s="138"/>
      <c r="AM127" s="138"/>
      <c r="AN127" s="140"/>
      <c r="AO127" s="141"/>
    </row>
    <row r="128" spans="1:41" x14ac:dyDescent="0.2">
      <c r="C128" s="30"/>
      <c r="D128" s="70"/>
      <c r="E128" s="63"/>
      <c r="F128" s="218"/>
      <c r="G128" s="44"/>
      <c r="H128" s="105"/>
      <c r="I128" s="62"/>
      <c r="J128" s="62"/>
      <c r="K128" s="74"/>
      <c r="L128" s="75"/>
      <c r="M128" s="62"/>
      <c r="N128" s="2"/>
      <c r="O128" s="2"/>
      <c r="P128" s="3"/>
      <c r="Q128" s="3"/>
      <c r="R128" s="62"/>
      <c r="S128" s="62"/>
      <c r="T128" s="2"/>
      <c r="U128" s="2"/>
      <c r="V128" s="2"/>
      <c r="W128" s="2"/>
      <c r="X128" s="30"/>
      <c r="Y128" s="84"/>
      <c r="AB128" s="81"/>
      <c r="AC128" s="81"/>
      <c r="AD128" s="62"/>
      <c r="AE128" s="79"/>
      <c r="AF128" s="62"/>
      <c r="AG128" s="62"/>
      <c r="AH128" s="142"/>
      <c r="AI128" s="138"/>
      <c r="AJ128" s="134"/>
      <c r="AK128" s="134"/>
      <c r="AL128" s="138"/>
      <c r="AM128" s="138"/>
      <c r="AN128" s="140"/>
      <c r="AO128" s="141"/>
    </row>
    <row r="129" spans="3:41" x14ac:dyDescent="0.2">
      <c r="C129" s="30"/>
      <c r="D129" s="70"/>
      <c r="E129" s="63"/>
      <c r="F129" s="218"/>
      <c r="G129" s="44"/>
      <c r="H129" s="105"/>
      <c r="I129" s="62"/>
      <c r="J129" s="62"/>
      <c r="K129" s="74"/>
      <c r="L129" s="75"/>
      <c r="M129" s="62"/>
      <c r="N129" s="2"/>
      <c r="O129" s="2"/>
      <c r="P129" s="3"/>
      <c r="Q129" s="3"/>
      <c r="R129" s="62"/>
      <c r="S129" s="62"/>
      <c r="T129" s="2"/>
      <c r="U129" s="2"/>
      <c r="V129" s="2"/>
      <c r="W129" s="2"/>
      <c r="X129" s="30"/>
      <c r="Y129" s="84"/>
      <c r="AB129" s="81"/>
      <c r="AC129" s="81"/>
      <c r="AD129" s="62"/>
      <c r="AE129" s="79"/>
      <c r="AF129" s="62"/>
      <c r="AG129" s="62"/>
      <c r="AH129" s="142"/>
      <c r="AI129" s="138"/>
      <c r="AJ129" s="134"/>
      <c r="AK129" s="134"/>
      <c r="AL129" s="138"/>
      <c r="AM129" s="138"/>
      <c r="AN129" s="140"/>
      <c r="AO129" s="141"/>
    </row>
    <row r="130" spans="3:41" x14ac:dyDescent="0.2">
      <c r="C130" s="30"/>
      <c r="D130" s="70"/>
      <c r="E130" s="63"/>
      <c r="F130" s="218"/>
      <c r="G130" s="44"/>
      <c r="H130" s="105"/>
      <c r="I130" s="62"/>
      <c r="J130" s="62"/>
      <c r="K130" s="74"/>
      <c r="L130" s="75"/>
      <c r="M130" s="62"/>
      <c r="N130" s="2"/>
      <c r="O130" s="2"/>
      <c r="P130" s="3"/>
      <c r="Q130" s="3"/>
      <c r="R130" s="62"/>
      <c r="S130" s="62"/>
      <c r="T130" s="2"/>
      <c r="U130" s="2"/>
      <c r="V130" s="2"/>
      <c r="W130" s="2"/>
      <c r="X130" s="30"/>
      <c r="Y130" s="84"/>
      <c r="AB130" s="81"/>
      <c r="AC130" s="81"/>
      <c r="AD130" s="62"/>
      <c r="AE130" s="79"/>
      <c r="AF130" s="62"/>
      <c r="AG130" s="62"/>
      <c r="AH130" s="142"/>
      <c r="AI130" s="138"/>
      <c r="AJ130" s="134"/>
      <c r="AK130" s="134"/>
      <c r="AL130" s="138"/>
      <c r="AM130" s="138"/>
      <c r="AN130" s="140"/>
      <c r="AO130" s="141"/>
    </row>
    <row r="131" spans="3:41" x14ac:dyDescent="0.2">
      <c r="C131" s="30"/>
      <c r="D131" s="70"/>
      <c r="E131" s="63"/>
      <c r="F131" s="218"/>
      <c r="G131" s="44"/>
      <c r="H131" s="105"/>
      <c r="I131" s="62"/>
      <c r="J131" s="62"/>
      <c r="K131" s="74"/>
      <c r="L131" s="75"/>
      <c r="M131" s="62"/>
      <c r="N131" s="2"/>
      <c r="O131" s="2"/>
      <c r="P131" s="3"/>
      <c r="Q131" s="3"/>
      <c r="R131" s="62"/>
      <c r="S131" s="62"/>
      <c r="T131" s="2"/>
      <c r="U131" s="2"/>
      <c r="V131" s="2"/>
      <c r="W131" s="2"/>
      <c r="X131" s="30"/>
      <c r="Y131" s="84"/>
      <c r="AB131" s="81"/>
      <c r="AC131" s="81"/>
      <c r="AD131" s="62"/>
      <c r="AE131" s="79"/>
      <c r="AF131" s="62"/>
      <c r="AG131" s="62"/>
      <c r="AH131" s="142"/>
      <c r="AI131" s="138"/>
      <c r="AJ131" s="134"/>
      <c r="AK131" s="134"/>
      <c r="AL131" s="138"/>
      <c r="AM131" s="138"/>
      <c r="AN131" s="140"/>
      <c r="AO131" s="141"/>
    </row>
    <row r="132" spans="3:41" x14ac:dyDescent="0.2">
      <c r="C132" s="30"/>
      <c r="D132" s="70"/>
      <c r="E132" s="63"/>
      <c r="F132" s="218"/>
      <c r="G132" s="44"/>
      <c r="H132" s="105"/>
      <c r="I132" s="62"/>
      <c r="J132" s="62"/>
      <c r="K132" s="74"/>
      <c r="L132" s="75"/>
      <c r="M132" s="62"/>
      <c r="N132" s="2"/>
      <c r="O132" s="2"/>
      <c r="P132" s="3"/>
      <c r="Q132" s="3"/>
      <c r="R132" s="62"/>
      <c r="S132" s="62"/>
      <c r="T132" s="2"/>
      <c r="U132" s="2"/>
      <c r="V132" s="2"/>
      <c r="W132" s="2"/>
      <c r="X132" s="30"/>
      <c r="Y132" s="84"/>
      <c r="AB132" s="81"/>
      <c r="AC132" s="81"/>
      <c r="AD132" s="62"/>
      <c r="AE132" s="79"/>
      <c r="AF132" s="62"/>
      <c r="AG132" s="62"/>
      <c r="AH132" s="142"/>
      <c r="AI132" s="138"/>
      <c r="AJ132" s="134"/>
      <c r="AK132" s="134"/>
      <c r="AL132" s="138"/>
      <c r="AM132" s="138"/>
      <c r="AN132" s="140"/>
      <c r="AO132" s="141"/>
    </row>
    <row r="133" spans="3:41" x14ac:dyDescent="0.2">
      <c r="C133" s="30"/>
      <c r="D133" s="70"/>
      <c r="E133" s="63"/>
      <c r="F133" s="218"/>
      <c r="G133" s="44"/>
      <c r="H133" s="105"/>
      <c r="I133" s="62"/>
      <c r="J133" s="62"/>
      <c r="K133" s="74"/>
      <c r="L133" s="75"/>
      <c r="M133" s="62"/>
      <c r="N133" s="2"/>
      <c r="O133" s="2"/>
      <c r="P133" s="3"/>
      <c r="Q133" s="3"/>
      <c r="R133" s="62"/>
      <c r="S133" s="62"/>
      <c r="T133" s="2"/>
      <c r="U133" s="2"/>
      <c r="V133" s="2"/>
      <c r="W133" s="2"/>
      <c r="X133" s="30"/>
      <c r="Y133" s="84"/>
      <c r="AB133" s="81"/>
      <c r="AC133" s="81"/>
      <c r="AD133" s="62"/>
      <c r="AE133" s="79"/>
      <c r="AF133" s="62"/>
      <c r="AG133" s="62"/>
      <c r="AH133" s="142"/>
      <c r="AI133" s="138"/>
      <c r="AJ133" s="134"/>
      <c r="AK133" s="134"/>
      <c r="AL133" s="139"/>
      <c r="AM133" s="138"/>
      <c r="AN133" s="140"/>
      <c r="AO133" s="141"/>
    </row>
    <row r="134" spans="3:41" x14ac:dyDescent="0.2">
      <c r="C134" s="30"/>
      <c r="D134" s="70"/>
      <c r="E134" s="63"/>
      <c r="F134" s="218"/>
      <c r="G134" s="44"/>
      <c r="H134" s="105"/>
      <c r="I134" s="62"/>
      <c r="J134" s="62"/>
      <c r="K134" s="74"/>
      <c r="L134" s="75"/>
      <c r="M134" s="62"/>
      <c r="N134" s="2"/>
      <c r="O134" s="2"/>
      <c r="P134" s="3"/>
      <c r="Q134" s="3"/>
      <c r="R134" s="62"/>
      <c r="S134" s="62"/>
      <c r="T134" s="2"/>
      <c r="U134" s="2"/>
      <c r="V134" s="2"/>
      <c r="W134" s="2"/>
      <c r="X134" s="30"/>
      <c r="Y134" s="84"/>
      <c r="AB134" s="81"/>
      <c r="AC134" s="81"/>
      <c r="AD134" s="62"/>
      <c r="AE134" s="79"/>
      <c r="AF134" s="62"/>
      <c r="AG134" s="62"/>
      <c r="AH134" s="62"/>
      <c r="AI134" s="138"/>
      <c r="AJ134" s="134"/>
      <c r="AK134" s="134"/>
      <c r="AL134" s="138"/>
      <c r="AM134" s="139"/>
      <c r="AN134" s="140"/>
      <c r="AO134" s="141"/>
    </row>
    <row r="135" spans="3:41" x14ac:dyDescent="0.2">
      <c r="C135" s="30"/>
      <c r="D135" s="70"/>
      <c r="E135" s="63"/>
      <c r="F135" s="197"/>
      <c r="G135" s="60"/>
      <c r="H135" s="105"/>
      <c r="I135" s="62"/>
      <c r="J135" s="62"/>
      <c r="K135" s="74"/>
      <c r="L135" s="75"/>
      <c r="M135" s="62"/>
      <c r="N135" s="2"/>
      <c r="O135" s="2"/>
      <c r="P135" s="3"/>
      <c r="Q135" s="3"/>
      <c r="R135" s="62"/>
      <c r="S135" s="62"/>
      <c r="T135" s="2"/>
      <c r="U135" s="2"/>
      <c r="V135" s="2"/>
      <c r="W135" s="2"/>
      <c r="X135" s="30"/>
      <c r="Y135" s="84"/>
      <c r="AB135" s="81"/>
      <c r="AC135" s="81"/>
      <c r="AD135" s="62"/>
      <c r="AE135" s="79"/>
      <c r="AF135" s="62"/>
      <c r="AG135" s="62"/>
      <c r="AH135" s="62"/>
      <c r="AI135" s="138"/>
      <c r="AJ135" s="134"/>
      <c r="AK135" s="134"/>
      <c r="AL135" s="138"/>
      <c r="AM135" s="138"/>
      <c r="AN135" s="140"/>
      <c r="AO135" s="141"/>
    </row>
    <row r="136" spans="3:41" x14ac:dyDescent="0.2">
      <c r="C136" s="30"/>
      <c r="D136" s="70"/>
      <c r="E136" s="63"/>
      <c r="F136" s="218"/>
      <c r="G136" s="44"/>
      <c r="H136" s="105"/>
      <c r="I136" s="62"/>
      <c r="J136" s="62"/>
      <c r="K136" s="74"/>
      <c r="L136" s="75"/>
      <c r="M136" s="62"/>
      <c r="N136" s="2"/>
      <c r="O136" s="2"/>
      <c r="P136" s="3"/>
      <c r="Q136" s="3"/>
      <c r="R136" s="62"/>
      <c r="S136" s="62"/>
      <c r="T136" s="2"/>
      <c r="U136" s="2"/>
      <c r="V136" s="2"/>
      <c r="W136" s="2"/>
      <c r="X136" s="30"/>
      <c r="Y136" s="84"/>
      <c r="AB136" s="81"/>
      <c r="AC136" s="81"/>
      <c r="AD136" s="62"/>
      <c r="AE136" s="79"/>
      <c r="AF136" s="62"/>
      <c r="AG136" s="62"/>
      <c r="AH136" s="62"/>
      <c r="AI136" s="138"/>
      <c r="AJ136" s="134"/>
      <c r="AK136" s="134"/>
      <c r="AL136" s="138"/>
      <c r="AM136" s="138"/>
      <c r="AN136" s="140"/>
      <c r="AO136" s="141"/>
    </row>
    <row r="137" spans="3:41" x14ac:dyDescent="0.2">
      <c r="C137" s="30"/>
      <c r="D137" s="70"/>
      <c r="E137" s="63"/>
      <c r="F137" s="218"/>
      <c r="G137" s="44"/>
      <c r="H137" s="105"/>
      <c r="I137" s="62"/>
      <c r="J137" s="62"/>
      <c r="K137" s="74"/>
      <c r="L137" s="75"/>
      <c r="M137" s="62"/>
      <c r="N137" s="2"/>
      <c r="O137" s="2"/>
      <c r="P137" s="3"/>
      <c r="Q137" s="3"/>
      <c r="R137" s="62"/>
      <c r="S137" s="62"/>
      <c r="T137" s="2"/>
      <c r="U137" s="2"/>
      <c r="V137" s="2"/>
      <c r="W137" s="2"/>
      <c r="X137" s="30"/>
      <c r="Y137" s="84"/>
      <c r="AB137" s="81"/>
      <c r="AC137" s="81"/>
      <c r="AD137" s="62"/>
      <c r="AE137" s="79"/>
      <c r="AF137" s="62"/>
      <c r="AG137" s="62"/>
      <c r="AH137" s="62"/>
      <c r="AI137" s="138"/>
      <c r="AJ137" s="134"/>
      <c r="AK137" s="134"/>
      <c r="AL137" s="138"/>
      <c r="AM137" s="138"/>
      <c r="AN137" s="140"/>
      <c r="AO137" s="141"/>
    </row>
    <row r="138" spans="3:41" x14ac:dyDescent="0.2">
      <c r="C138" s="30"/>
      <c r="D138" s="70"/>
      <c r="E138" s="63"/>
      <c r="F138" s="218"/>
      <c r="G138" s="44"/>
      <c r="H138" s="105"/>
      <c r="I138" s="62"/>
      <c r="J138" s="62"/>
      <c r="K138" s="74"/>
      <c r="L138" s="75"/>
      <c r="M138" s="62"/>
      <c r="N138" s="2"/>
      <c r="O138" s="2"/>
      <c r="P138" s="3"/>
      <c r="Q138" s="3"/>
      <c r="R138" s="62"/>
      <c r="S138" s="62"/>
      <c r="T138" s="2"/>
      <c r="U138" s="2"/>
      <c r="V138" s="2"/>
      <c r="W138" s="2"/>
      <c r="X138" s="30"/>
      <c r="Y138" s="84"/>
      <c r="AB138" s="81"/>
      <c r="AC138" s="81"/>
      <c r="AD138" s="62"/>
      <c r="AE138" s="79"/>
      <c r="AF138" s="62"/>
      <c r="AG138" s="62"/>
      <c r="AH138" s="62"/>
      <c r="AI138" s="138"/>
      <c r="AJ138" s="134"/>
      <c r="AK138" s="134"/>
      <c r="AL138" s="138"/>
      <c r="AM138" s="138"/>
      <c r="AN138" s="140"/>
      <c r="AO138" s="141"/>
    </row>
    <row r="139" spans="3:41" x14ac:dyDescent="0.2">
      <c r="C139" s="30"/>
      <c r="D139" s="70"/>
      <c r="E139" s="63"/>
      <c r="F139" s="218"/>
      <c r="G139" s="44"/>
      <c r="H139" s="105"/>
      <c r="I139" s="62"/>
      <c r="J139" s="62"/>
      <c r="K139" s="74"/>
      <c r="L139" s="75"/>
      <c r="M139" s="62"/>
      <c r="N139" s="2"/>
      <c r="O139" s="2"/>
      <c r="P139" s="3"/>
      <c r="Q139" s="3"/>
      <c r="R139" s="62"/>
      <c r="S139" s="62"/>
      <c r="T139" s="2"/>
      <c r="U139" s="2"/>
      <c r="V139" s="2"/>
      <c r="W139" s="2"/>
      <c r="X139" s="30"/>
      <c r="Y139" s="84"/>
      <c r="AB139" s="81"/>
      <c r="AC139" s="81"/>
      <c r="AD139" s="62"/>
      <c r="AE139" s="79"/>
      <c r="AF139" s="62"/>
      <c r="AG139" s="62"/>
      <c r="AH139" s="62"/>
      <c r="AI139" s="138"/>
      <c r="AJ139" s="134"/>
      <c r="AK139" s="134"/>
      <c r="AL139" s="138"/>
      <c r="AM139" s="138"/>
      <c r="AN139" s="140"/>
      <c r="AO139" s="141"/>
    </row>
    <row r="140" spans="3:41" x14ac:dyDescent="0.2">
      <c r="C140" s="30"/>
      <c r="D140" s="70"/>
      <c r="E140" s="63"/>
      <c r="F140" s="218"/>
      <c r="G140" s="44"/>
      <c r="H140" s="105"/>
      <c r="I140" s="62"/>
      <c r="J140" s="62"/>
      <c r="K140" s="74"/>
      <c r="L140" s="75"/>
      <c r="M140" s="62"/>
      <c r="N140" s="2"/>
      <c r="O140" s="2"/>
      <c r="P140" s="3"/>
      <c r="Q140" s="3"/>
      <c r="R140" s="62"/>
      <c r="S140" s="62"/>
      <c r="T140" s="2"/>
      <c r="U140" s="2"/>
      <c r="V140" s="2"/>
      <c r="W140" s="2"/>
      <c r="X140" s="30"/>
      <c r="Y140" s="84"/>
      <c r="AB140" s="81"/>
      <c r="AC140" s="81"/>
      <c r="AD140" s="62"/>
      <c r="AE140" s="79"/>
      <c r="AF140" s="62"/>
      <c r="AG140" s="62"/>
      <c r="AH140" s="62"/>
      <c r="AI140" s="138"/>
      <c r="AJ140" s="134"/>
      <c r="AK140" s="134"/>
      <c r="AL140" s="139"/>
      <c r="AM140" s="138"/>
      <c r="AN140" s="140"/>
      <c r="AO140" s="141"/>
    </row>
    <row r="141" spans="3:41" ht="13.5" customHeight="1" x14ac:dyDescent="0.2">
      <c r="E141" s="63"/>
      <c r="F141" s="218"/>
      <c r="G141" s="44"/>
      <c r="H141" s="105"/>
      <c r="I141" s="62"/>
      <c r="J141" s="62"/>
      <c r="K141" s="74"/>
      <c r="L141" s="75"/>
      <c r="M141" s="62"/>
      <c r="N141" s="2"/>
      <c r="O141" s="2"/>
      <c r="P141" s="3"/>
      <c r="Q141" s="3"/>
      <c r="R141" s="62"/>
      <c r="S141" s="62"/>
      <c r="T141" s="2"/>
      <c r="U141" s="2"/>
      <c r="V141" s="2"/>
      <c r="W141" s="2"/>
      <c r="X141" s="30"/>
      <c r="Y141" s="84"/>
      <c r="AB141" s="81"/>
      <c r="AC141" s="81"/>
      <c r="AD141" s="62"/>
      <c r="AE141" s="79"/>
      <c r="AF141" s="62"/>
      <c r="AG141" s="62"/>
      <c r="AH141" s="62"/>
      <c r="AI141" s="138"/>
      <c r="AJ141" s="134"/>
      <c r="AK141" s="134"/>
      <c r="AL141" s="138"/>
      <c r="AM141" s="138"/>
      <c r="AN141" s="140"/>
      <c r="AO141" s="141"/>
    </row>
    <row r="142" spans="3:41" x14ac:dyDescent="0.2">
      <c r="E142" s="63"/>
      <c r="F142" s="218"/>
      <c r="G142" s="44"/>
      <c r="H142" s="105"/>
      <c r="I142" s="62"/>
      <c r="J142" s="62"/>
      <c r="K142" s="74"/>
      <c r="L142" s="75"/>
      <c r="M142" s="62"/>
      <c r="N142" s="2"/>
      <c r="O142" s="2"/>
      <c r="P142" s="3"/>
      <c r="Q142" s="3"/>
      <c r="R142" s="62"/>
      <c r="S142" s="62"/>
      <c r="T142" s="2"/>
      <c r="U142" s="2"/>
      <c r="V142" s="2"/>
      <c r="W142" s="2"/>
      <c r="X142" s="30"/>
      <c r="Y142" s="84"/>
      <c r="AB142" s="81"/>
      <c r="AC142" s="81"/>
      <c r="AD142" s="62"/>
      <c r="AE142" s="79"/>
      <c r="AF142" s="62"/>
      <c r="AG142" s="62"/>
      <c r="AH142" s="62"/>
      <c r="AI142" s="138"/>
      <c r="AJ142" s="134"/>
      <c r="AK142" s="134"/>
      <c r="AL142" s="138"/>
      <c r="AM142" s="138"/>
      <c r="AN142" s="140"/>
      <c r="AO142" s="141"/>
    </row>
    <row r="143" spans="3:41" x14ac:dyDescent="0.2">
      <c r="E143" s="63"/>
      <c r="F143" s="218"/>
      <c r="G143" s="44"/>
      <c r="H143" s="105"/>
      <c r="I143" s="62"/>
      <c r="J143" s="62"/>
      <c r="K143" s="74"/>
      <c r="L143" s="75"/>
      <c r="M143" s="62"/>
      <c r="N143" s="2"/>
      <c r="O143" s="2"/>
      <c r="P143" s="3"/>
      <c r="Q143" s="3"/>
      <c r="R143" s="62"/>
      <c r="S143" s="62"/>
      <c r="T143" s="2"/>
      <c r="U143" s="2"/>
      <c r="V143" s="2"/>
      <c r="W143" s="2"/>
      <c r="X143" s="30"/>
      <c r="Y143" s="84"/>
      <c r="AB143" s="81"/>
      <c r="AC143" s="81"/>
      <c r="AD143" s="62"/>
      <c r="AE143" s="79"/>
      <c r="AF143" s="62"/>
      <c r="AG143" s="62"/>
      <c r="AH143" s="62"/>
      <c r="AI143" s="138"/>
      <c r="AJ143" s="134"/>
      <c r="AK143" s="134"/>
      <c r="AL143" s="138"/>
      <c r="AM143" s="138"/>
      <c r="AN143" s="140"/>
      <c r="AO143" s="141"/>
    </row>
    <row r="144" spans="3:41" x14ac:dyDescent="0.2">
      <c r="E144" s="63"/>
      <c r="F144" s="218"/>
      <c r="G144" s="44"/>
      <c r="H144" s="105"/>
      <c r="I144" s="62"/>
      <c r="J144" s="62"/>
      <c r="K144" s="74"/>
      <c r="L144" s="75"/>
      <c r="M144" s="62"/>
      <c r="N144" s="2"/>
      <c r="O144" s="2"/>
      <c r="P144" s="3"/>
      <c r="Q144" s="3"/>
      <c r="R144" s="62"/>
      <c r="S144" s="62"/>
      <c r="T144" s="2"/>
      <c r="U144" s="2"/>
      <c r="V144" s="2"/>
      <c r="W144" s="2"/>
      <c r="X144" s="30"/>
      <c r="Y144" s="84"/>
      <c r="AB144" s="81"/>
      <c r="AC144" s="81"/>
      <c r="AD144" s="62"/>
      <c r="AE144" s="79"/>
      <c r="AF144" s="62"/>
      <c r="AG144" s="62"/>
      <c r="AH144" s="62"/>
      <c r="AI144" s="138"/>
      <c r="AJ144" s="134"/>
      <c r="AK144" s="134"/>
      <c r="AL144" s="138"/>
      <c r="AM144" s="138"/>
      <c r="AN144" s="140"/>
      <c r="AO144" s="141"/>
    </row>
    <row r="145" spans="5:48" x14ac:dyDescent="0.2">
      <c r="E145" s="63"/>
      <c r="F145" s="218"/>
      <c r="G145" s="44"/>
      <c r="H145" s="105"/>
      <c r="I145" s="62"/>
      <c r="J145" s="62"/>
      <c r="K145" s="74"/>
      <c r="L145" s="75"/>
      <c r="M145" s="62"/>
      <c r="N145" s="2"/>
      <c r="O145" s="2"/>
      <c r="P145" s="3"/>
      <c r="Q145" s="3"/>
      <c r="R145" s="62"/>
      <c r="S145" s="62"/>
      <c r="T145" s="2"/>
      <c r="U145" s="2"/>
      <c r="V145" s="2"/>
      <c r="W145" s="2"/>
      <c r="X145" s="30"/>
      <c r="Y145" s="84"/>
      <c r="AB145" s="81"/>
      <c r="AC145" s="81"/>
      <c r="AD145" s="62"/>
      <c r="AE145" s="79"/>
      <c r="AF145" s="62"/>
      <c r="AG145" s="62"/>
      <c r="AH145" s="62"/>
      <c r="AI145" s="138"/>
      <c r="AJ145" s="134"/>
      <c r="AK145" s="134"/>
      <c r="AL145" s="138"/>
      <c r="AM145" s="138"/>
      <c r="AN145" s="140"/>
      <c r="AO145" s="141"/>
    </row>
    <row r="146" spans="5:48" x14ac:dyDescent="0.2">
      <c r="E146" s="63"/>
      <c r="F146" s="218"/>
      <c r="G146" s="44"/>
      <c r="H146" s="105"/>
      <c r="I146" s="62"/>
      <c r="J146" s="62"/>
      <c r="K146" s="74"/>
      <c r="L146" s="75"/>
      <c r="N146" s="2"/>
      <c r="O146" s="2"/>
      <c r="P146" s="3"/>
      <c r="Q146" s="3"/>
      <c r="R146" s="62"/>
      <c r="S146" s="62"/>
      <c r="T146" s="2"/>
      <c r="U146" s="2"/>
      <c r="V146" s="2"/>
      <c r="W146" s="2"/>
      <c r="X146" s="30"/>
      <c r="Y146" s="84"/>
      <c r="AB146" s="81"/>
      <c r="AC146" s="81"/>
      <c r="AD146" s="62"/>
      <c r="AE146" s="79"/>
      <c r="AF146" s="62"/>
      <c r="AG146" s="62"/>
      <c r="AH146" s="62"/>
      <c r="AI146" s="138"/>
      <c r="AJ146" s="134"/>
      <c r="AK146" s="134"/>
      <c r="AL146" s="138"/>
      <c r="AM146" s="139"/>
      <c r="AN146" s="140"/>
      <c r="AO146" s="141"/>
    </row>
    <row r="147" spans="5:48" x14ac:dyDescent="0.2">
      <c r="E147" s="63"/>
      <c r="F147" s="197"/>
      <c r="G147" s="60"/>
      <c r="H147" s="105"/>
      <c r="I147" s="62"/>
      <c r="J147" s="62"/>
      <c r="K147" s="62"/>
      <c r="L147" s="62"/>
      <c r="N147" s="2"/>
      <c r="O147" s="2"/>
      <c r="P147" s="3"/>
      <c r="Q147" s="3"/>
      <c r="R147" s="62"/>
      <c r="S147" s="62"/>
      <c r="T147" s="2"/>
      <c r="U147" s="2"/>
      <c r="V147" s="2"/>
      <c r="W147" s="2"/>
      <c r="X147" s="30"/>
      <c r="Y147" s="84"/>
      <c r="AB147" s="81"/>
      <c r="AC147" s="81"/>
      <c r="AD147" s="62"/>
      <c r="AE147" s="79"/>
      <c r="AF147" s="62"/>
      <c r="AG147" s="62"/>
      <c r="AH147" s="62"/>
      <c r="AI147" s="138"/>
      <c r="AJ147" s="134"/>
      <c r="AK147" s="134"/>
      <c r="AL147" s="139"/>
      <c r="AM147" s="138"/>
      <c r="AN147" s="140"/>
      <c r="AO147" s="141"/>
    </row>
    <row r="148" spans="5:48" x14ac:dyDescent="0.2">
      <c r="E148" s="4"/>
      <c r="F148" s="215"/>
      <c r="G148" s="63"/>
      <c r="H148" s="30"/>
      <c r="I148" s="30"/>
      <c r="J148" s="30"/>
      <c r="K148" s="30"/>
      <c r="L148" s="30"/>
      <c r="M148" s="30"/>
      <c r="N148" s="2"/>
      <c r="O148" s="2"/>
      <c r="P148" s="3"/>
      <c r="Q148" s="3"/>
      <c r="R148" s="62"/>
      <c r="S148" s="62"/>
      <c r="T148" s="2"/>
      <c r="U148" s="2"/>
      <c r="V148" s="2"/>
      <c r="W148" s="2"/>
      <c r="X148" s="30"/>
      <c r="Y148" s="84"/>
      <c r="AB148" s="81"/>
      <c r="AC148" s="81"/>
      <c r="AD148" s="62"/>
      <c r="AE148" s="79"/>
      <c r="AF148" s="62"/>
      <c r="AG148" s="62"/>
      <c r="AH148" s="62"/>
      <c r="AI148" s="138"/>
      <c r="AJ148" s="134"/>
      <c r="AK148" s="134"/>
      <c r="AL148" s="138"/>
      <c r="AM148" s="138"/>
      <c r="AN148" s="140"/>
      <c r="AO148" s="141"/>
    </row>
    <row r="149" spans="5:48" x14ac:dyDescent="0.2">
      <c r="E149" s="4"/>
      <c r="F149" s="219"/>
      <c r="G149" s="122"/>
      <c r="H149" s="82"/>
      <c r="I149" s="82"/>
      <c r="J149" s="82"/>
      <c r="K149" s="82"/>
      <c r="L149" s="82"/>
      <c r="M149" s="82"/>
      <c r="N149" s="2"/>
      <c r="O149" s="2"/>
      <c r="P149" s="3"/>
      <c r="Q149" s="3"/>
      <c r="R149" s="62"/>
      <c r="S149" s="62"/>
      <c r="T149" s="2"/>
      <c r="U149" s="2"/>
      <c r="V149" s="2"/>
      <c r="W149" s="2"/>
      <c r="X149" s="30"/>
      <c r="Y149" s="84"/>
      <c r="AB149" s="81"/>
      <c r="AC149" s="81"/>
      <c r="AD149" s="62"/>
      <c r="AE149" s="79"/>
      <c r="AF149" s="62"/>
      <c r="AG149" s="62"/>
      <c r="AH149" s="62"/>
      <c r="AI149" s="138"/>
      <c r="AJ149" s="134"/>
      <c r="AK149" s="134"/>
      <c r="AL149" s="138"/>
      <c r="AM149" s="138"/>
      <c r="AN149" s="140"/>
      <c r="AO149" s="141"/>
    </row>
    <row r="150" spans="5:48" x14ac:dyDescent="0.2">
      <c r="E150" s="4"/>
      <c r="F150" s="219"/>
      <c r="G150" s="122"/>
      <c r="H150" s="82"/>
      <c r="I150" s="82"/>
      <c r="J150" s="82"/>
      <c r="K150" s="82"/>
      <c r="L150" s="82"/>
      <c r="M150" s="82"/>
      <c r="N150" s="2"/>
      <c r="O150" s="2"/>
      <c r="P150" s="3"/>
      <c r="Q150" s="3"/>
      <c r="R150" s="62"/>
      <c r="S150" s="62"/>
      <c r="T150" s="2"/>
      <c r="U150" s="2"/>
      <c r="V150" s="2"/>
      <c r="W150" s="2"/>
      <c r="X150" s="30"/>
      <c r="Y150" s="84"/>
      <c r="AB150" s="81"/>
      <c r="AC150" s="81"/>
      <c r="AD150" s="62"/>
      <c r="AE150" s="79"/>
      <c r="AF150" s="62"/>
      <c r="AG150" s="62"/>
      <c r="AH150" s="62"/>
      <c r="AI150" s="138"/>
      <c r="AJ150" s="134"/>
      <c r="AK150" s="134"/>
      <c r="AL150" s="138"/>
      <c r="AM150" s="138"/>
      <c r="AN150" s="140"/>
      <c r="AO150" s="141"/>
    </row>
    <row r="151" spans="5:48" x14ac:dyDescent="0.2">
      <c r="E151" s="4"/>
      <c r="F151" s="219"/>
      <c r="G151" s="122"/>
      <c r="H151" s="82"/>
      <c r="I151" s="82"/>
      <c r="J151" s="82"/>
      <c r="K151" s="82"/>
      <c r="L151" s="82"/>
      <c r="M151" s="82"/>
      <c r="N151" s="2"/>
      <c r="O151" s="2"/>
      <c r="P151" s="3"/>
      <c r="Q151" s="3"/>
      <c r="R151" s="62"/>
      <c r="S151" s="62"/>
      <c r="T151" s="2"/>
      <c r="U151" s="2"/>
      <c r="V151" s="2"/>
      <c r="W151" s="2"/>
      <c r="X151" s="30"/>
      <c r="Y151" s="84"/>
      <c r="AB151" s="81"/>
      <c r="AC151" s="81"/>
      <c r="AD151" s="62"/>
      <c r="AE151" s="79"/>
      <c r="AF151" s="62"/>
      <c r="AG151" s="62"/>
      <c r="AH151" s="62"/>
      <c r="AI151" s="138"/>
      <c r="AJ151" s="134"/>
      <c r="AK151" s="134"/>
      <c r="AL151" s="138"/>
      <c r="AM151" s="138"/>
      <c r="AN151" s="140"/>
      <c r="AO151" s="141"/>
    </row>
    <row r="152" spans="5:48" x14ac:dyDescent="0.2">
      <c r="E152" s="4"/>
      <c r="F152" s="219"/>
      <c r="G152" s="122"/>
      <c r="H152" s="82"/>
      <c r="I152" s="82"/>
      <c r="J152" s="82"/>
      <c r="K152" s="82"/>
      <c r="L152" s="82"/>
      <c r="M152" s="82"/>
      <c r="N152" s="2"/>
      <c r="O152" s="2"/>
      <c r="P152" s="3"/>
      <c r="Q152" s="3"/>
      <c r="R152" s="62"/>
      <c r="S152" s="62"/>
      <c r="T152" s="2"/>
      <c r="U152" s="2"/>
      <c r="V152" s="2"/>
      <c r="W152" s="2"/>
      <c r="X152" s="30"/>
      <c r="Y152" s="84"/>
      <c r="AB152" s="81"/>
      <c r="AC152" s="81"/>
      <c r="AD152" s="62"/>
      <c r="AE152" s="79"/>
      <c r="AF152" s="62"/>
      <c r="AG152" s="62"/>
      <c r="AH152" s="62"/>
      <c r="AI152" s="138"/>
      <c r="AJ152" s="134"/>
      <c r="AK152" s="134"/>
      <c r="AL152" s="138"/>
      <c r="AM152" s="138"/>
      <c r="AN152" s="140"/>
      <c r="AO152" s="141"/>
      <c r="AV152" s="137"/>
    </row>
    <row r="153" spans="5:48" x14ac:dyDescent="0.2">
      <c r="E153" s="4"/>
      <c r="F153" s="219"/>
      <c r="G153" s="122"/>
      <c r="H153" s="82"/>
      <c r="I153" s="82"/>
      <c r="J153" s="82"/>
      <c r="K153" s="82"/>
      <c r="L153" s="82"/>
      <c r="M153" s="82"/>
      <c r="N153" s="2"/>
      <c r="O153" s="2"/>
      <c r="P153" s="3"/>
      <c r="Q153" s="3"/>
      <c r="R153" s="62"/>
      <c r="S153" s="62"/>
      <c r="T153" s="2"/>
      <c r="U153" s="2"/>
      <c r="V153" s="2"/>
      <c r="W153" s="2"/>
      <c r="X153" s="30"/>
      <c r="Y153" s="84"/>
      <c r="AB153" s="81"/>
      <c r="AC153" s="81"/>
      <c r="AD153" s="62"/>
      <c r="AE153" s="79"/>
      <c r="AF153" s="62"/>
      <c r="AG153" s="62"/>
      <c r="AH153" s="62"/>
      <c r="AI153" s="138"/>
      <c r="AJ153" s="134"/>
      <c r="AK153" s="134"/>
      <c r="AL153" s="138"/>
      <c r="AM153" s="138"/>
      <c r="AN153" s="140"/>
      <c r="AO153" s="141"/>
    </row>
    <row r="154" spans="5:48" x14ac:dyDescent="0.2">
      <c r="E154" s="4"/>
      <c r="F154" s="219"/>
      <c r="G154" s="122"/>
      <c r="H154" s="82"/>
      <c r="I154" s="82"/>
      <c r="J154" s="82"/>
      <c r="K154" s="82"/>
      <c r="L154" s="82"/>
      <c r="M154" s="82"/>
      <c r="N154" s="2"/>
      <c r="O154" s="2"/>
      <c r="P154" s="3"/>
      <c r="Q154" s="3"/>
      <c r="R154" s="62"/>
      <c r="S154" s="62"/>
      <c r="T154" s="2"/>
      <c r="U154" s="2"/>
      <c r="V154" s="2"/>
      <c r="W154" s="2"/>
      <c r="X154" s="30"/>
      <c r="Y154" s="84"/>
      <c r="AB154" s="81"/>
      <c r="AC154" s="81"/>
      <c r="AD154" s="62"/>
      <c r="AE154" s="79"/>
      <c r="AF154" s="62"/>
      <c r="AG154" s="62"/>
      <c r="AH154" s="62"/>
      <c r="AI154" s="138"/>
      <c r="AJ154" s="134"/>
      <c r="AK154" s="134"/>
      <c r="AL154" s="139"/>
      <c r="AM154" s="138"/>
      <c r="AN154" s="140"/>
      <c r="AO154" s="141"/>
    </row>
    <row r="155" spans="5:48" x14ac:dyDescent="0.2">
      <c r="E155" s="4"/>
      <c r="F155" s="219"/>
      <c r="G155" s="122"/>
      <c r="H155" s="82"/>
      <c r="I155" s="82"/>
      <c r="J155" s="82"/>
      <c r="K155" s="82"/>
      <c r="L155" s="82"/>
      <c r="M155" s="82"/>
      <c r="N155" s="2"/>
      <c r="O155" s="2"/>
      <c r="P155" s="3"/>
      <c r="Q155" s="3"/>
      <c r="R155" s="62"/>
      <c r="S155" s="62"/>
      <c r="T155" s="2"/>
      <c r="U155" s="2"/>
      <c r="V155" s="2"/>
      <c r="W155" s="2"/>
      <c r="X155" s="30"/>
      <c r="Y155" s="84"/>
      <c r="AB155" s="81"/>
      <c r="AC155" s="81"/>
      <c r="AD155" s="62"/>
      <c r="AE155" s="79"/>
      <c r="AF155" s="62"/>
      <c r="AG155" s="62"/>
      <c r="AH155" s="62"/>
      <c r="AI155" s="138"/>
      <c r="AJ155" s="134"/>
      <c r="AK155" s="134"/>
      <c r="AL155" s="138"/>
      <c r="AM155" s="138"/>
      <c r="AN155" s="140"/>
      <c r="AO155" s="141"/>
    </row>
    <row r="156" spans="5:48" x14ac:dyDescent="0.2">
      <c r="E156" s="4"/>
      <c r="F156" s="219"/>
      <c r="G156" s="122"/>
      <c r="H156" s="82"/>
      <c r="I156" s="82"/>
      <c r="J156" s="82"/>
      <c r="K156" s="82"/>
      <c r="L156" s="82"/>
      <c r="M156" s="82"/>
      <c r="N156" s="2"/>
      <c r="O156" s="2"/>
      <c r="P156" s="3"/>
      <c r="Q156" s="3"/>
      <c r="R156" s="62"/>
      <c r="S156" s="62"/>
      <c r="T156" s="2"/>
      <c r="U156" s="2"/>
      <c r="V156" s="2"/>
      <c r="W156" s="2"/>
      <c r="X156" s="30"/>
      <c r="Y156" s="84"/>
      <c r="AB156" s="81"/>
      <c r="AC156" s="81"/>
      <c r="AD156" s="62"/>
      <c r="AE156" s="79"/>
      <c r="AF156" s="62"/>
      <c r="AG156" s="62"/>
      <c r="AH156" s="62"/>
      <c r="AI156" s="138"/>
      <c r="AJ156" s="134"/>
      <c r="AK156" s="134"/>
      <c r="AL156" s="138"/>
      <c r="AM156" s="138"/>
      <c r="AN156" s="140"/>
      <c r="AO156" s="141"/>
    </row>
    <row r="157" spans="5:48" x14ac:dyDescent="0.2">
      <c r="E157" s="4"/>
      <c r="F157" s="219"/>
      <c r="G157" s="122"/>
      <c r="H157" s="82"/>
      <c r="I157" s="82"/>
      <c r="J157" s="82"/>
      <c r="K157" s="82"/>
      <c r="L157" s="82"/>
      <c r="M157" s="82"/>
      <c r="N157" s="2"/>
      <c r="O157" s="2"/>
      <c r="P157" s="3"/>
      <c r="Q157" s="3"/>
      <c r="R157" s="62"/>
      <c r="S157" s="62"/>
      <c r="T157" s="2"/>
      <c r="U157" s="2"/>
      <c r="V157" s="2"/>
      <c r="W157" s="2"/>
      <c r="X157" s="30"/>
      <c r="Y157" s="84"/>
      <c r="AB157" s="81"/>
      <c r="AC157" s="81"/>
      <c r="AD157" s="62"/>
      <c r="AE157" s="79"/>
      <c r="AF157" s="62"/>
      <c r="AG157" s="62"/>
      <c r="AH157" s="62"/>
      <c r="AI157" s="138"/>
      <c r="AJ157" s="134"/>
      <c r="AK157" s="134"/>
      <c r="AL157" s="138"/>
      <c r="AM157" s="138"/>
      <c r="AN157" s="140"/>
      <c r="AO157" s="141"/>
    </row>
    <row r="158" spans="5:48" x14ac:dyDescent="0.2">
      <c r="E158" s="4"/>
      <c r="F158" s="219"/>
      <c r="G158" s="122"/>
      <c r="H158" s="82"/>
      <c r="I158" s="82"/>
      <c r="J158" s="82"/>
      <c r="K158" s="82"/>
      <c r="L158" s="82"/>
      <c r="M158" s="82"/>
      <c r="N158" s="2"/>
      <c r="O158" s="2"/>
      <c r="P158" s="3"/>
      <c r="Q158" s="3"/>
      <c r="R158" s="62"/>
      <c r="S158" s="62"/>
      <c r="T158" s="2"/>
      <c r="U158" s="2"/>
      <c r="V158" s="2"/>
      <c r="W158" s="2"/>
      <c r="X158" s="30"/>
      <c r="Y158" s="84"/>
      <c r="AB158" s="81"/>
      <c r="AC158" s="81"/>
      <c r="AD158" s="62"/>
      <c r="AE158" s="79"/>
      <c r="AF158" s="62"/>
      <c r="AG158" s="62"/>
      <c r="AH158" s="62"/>
      <c r="AI158" s="138"/>
      <c r="AJ158" s="134"/>
      <c r="AK158" s="134"/>
      <c r="AL158" s="138"/>
      <c r="AM158" s="139"/>
      <c r="AN158" s="140"/>
      <c r="AO158" s="141"/>
    </row>
    <row r="159" spans="5:48" x14ac:dyDescent="0.2">
      <c r="E159" s="4"/>
      <c r="F159" s="219"/>
      <c r="G159" s="122"/>
      <c r="H159" s="82"/>
      <c r="I159" s="82"/>
      <c r="J159" s="82"/>
      <c r="K159" s="82"/>
      <c r="L159" s="82"/>
      <c r="M159" s="82"/>
      <c r="N159" s="2"/>
      <c r="O159" s="2"/>
      <c r="P159" s="3"/>
      <c r="Q159" s="3"/>
      <c r="R159" s="62"/>
      <c r="S159" s="62"/>
      <c r="T159" s="2"/>
      <c r="U159" s="2"/>
      <c r="V159" s="2"/>
      <c r="W159" s="2"/>
      <c r="X159" s="30"/>
      <c r="Y159" s="84"/>
      <c r="AB159" s="81"/>
      <c r="AC159" s="81"/>
      <c r="AD159" s="62"/>
      <c r="AE159" s="79"/>
      <c r="AF159" s="62"/>
      <c r="AG159" s="62"/>
      <c r="AH159" s="62"/>
      <c r="AI159" s="138"/>
      <c r="AJ159" s="134"/>
      <c r="AK159" s="134"/>
      <c r="AL159" s="138"/>
      <c r="AM159" s="138"/>
      <c r="AN159" s="140"/>
      <c r="AO159" s="141"/>
    </row>
    <row r="160" spans="5:48" x14ac:dyDescent="0.2">
      <c r="E160" s="4"/>
      <c r="F160" s="219"/>
      <c r="G160" s="122"/>
      <c r="H160" s="82"/>
      <c r="I160" s="82"/>
      <c r="J160" s="82"/>
      <c r="K160" s="82"/>
      <c r="L160" s="82"/>
      <c r="M160" s="82"/>
      <c r="N160" s="2"/>
      <c r="O160" s="2"/>
      <c r="P160" s="3"/>
      <c r="Q160" s="3"/>
      <c r="R160" s="62"/>
      <c r="S160" s="62"/>
      <c r="T160" s="2"/>
      <c r="U160" s="2"/>
      <c r="V160" s="2"/>
      <c r="W160" s="2"/>
      <c r="X160" s="30"/>
      <c r="Y160" s="84"/>
      <c r="AB160" s="81"/>
      <c r="AC160" s="81"/>
      <c r="AD160" s="62"/>
      <c r="AE160" s="79"/>
      <c r="AF160" s="62"/>
      <c r="AG160" s="62"/>
      <c r="AH160" s="62"/>
      <c r="AI160" s="138"/>
      <c r="AJ160" s="134"/>
      <c r="AK160" s="134"/>
      <c r="AL160" s="138"/>
      <c r="AM160" s="138"/>
      <c r="AN160" s="140"/>
      <c r="AO160" s="141"/>
    </row>
    <row r="161" spans="5:41" x14ac:dyDescent="0.2">
      <c r="E161" s="4"/>
      <c r="F161" s="219"/>
      <c r="G161" s="122"/>
      <c r="H161" s="82"/>
      <c r="I161" s="82"/>
      <c r="J161" s="82"/>
      <c r="K161" s="82"/>
      <c r="L161" s="82"/>
      <c r="M161" s="82"/>
      <c r="N161" s="2"/>
      <c r="O161" s="2"/>
      <c r="P161" s="3"/>
      <c r="Q161" s="3"/>
      <c r="R161" s="62"/>
      <c r="S161" s="62"/>
      <c r="T161" s="2"/>
      <c r="U161" s="2"/>
      <c r="V161" s="2"/>
      <c r="W161" s="2"/>
      <c r="X161" s="30"/>
      <c r="Y161" s="84"/>
      <c r="AB161" s="81"/>
      <c r="AC161" s="81"/>
      <c r="AD161" s="62"/>
      <c r="AE161" s="79"/>
      <c r="AF161" s="62"/>
      <c r="AG161" s="62"/>
      <c r="AH161" s="62"/>
      <c r="AI161" s="138"/>
      <c r="AJ161" s="134"/>
      <c r="AK161" s="134"/>
      <c r="AL161" s="139"/>
      <c r="AM161" s="138"/>
      <c r="AN161" s="140"/>
      <c r="AO161" s="141"/>
    </row>
    <row r="162" spans="5:41" x14ac:dyDescent="0.2">
      <c r="E162" s="4"/>
      <c r="F162" s="219"/>
      <c r="G162" s="122"/>
      <c r="H162" s="82"/>
      <c r="I162" s="82"/>
      <c r="J162" s="82"/>
      <c r="K162" s="82"/>
      <c r="L162" s="82"/>
      <c r="M162" s="82"/>
      <c r="N162" s="2"/>
      <c r="O162" s="2"/>
      <c r="P162" s="3"/>
      <c r="Q162" s="3"/>
      <c r="R162" s="62"/>
      <c r="S162" s="62"/>
      <c r="T162" s="2"/>
      <c r="U162" s="2"/>
      <c r="V162" s="2"/>
      <c r="W162" s="2"/>
      <c r="X162" s="30"/>
      <c r="Y162" s="84"/>
      <c r="AB162" s="81"/>
      <c r="AC162" s="81"/>
      <c r="AD162" s="62"/>
      <c r="AE162" s="79"/>
      <c r="AF162" s="62"/>
      <c r="AG162" s="62"/>
      <c r="AH162" s="62"/>
      <c r="AI162" s="138"/>
      <c r="AJ162" s="134"/>
      <c r="AK162" s="134"/>
      <c r="AL162" s="138"/>
      <c r="AM162" s="138"/>
      <c r="AN162" s="140"/>
      <c r="AO162" s="141"/>
    </row>
    <row r="163" spans="5:41" x14ac:dyDescent="0.2">
      <c r="E163" s="4"/>
      <c r="F163" s="219"/>
      <c r="G163" s="122"/>
      <c r="H163" s="82"/>
      <c r="I163" s="82"/>
      <c r="J163" s="82"/>
      <c r="K163" s="82"/>
      <c r="L163" s="82"/>
      <c r="M163" s="82"/>
      <c r="N163" s="2"/>
      <c r="O163" s="2"/>
      <c r="P163" s="3"/>
      <c r="Q163" s="3"/>
      <c r="R163" s="62"/>
      <c r="S163" s="62"/>
      <c r="T163" s="2"/>
      <c r="U163" s="2"/>
      <c r="V163" s="2"/>
      <c r="W163" s="2"/>
      <c r="X163" s="30"/>
      <c r="Y163" s="84"/>
      <c r="AB163" s="81"/>
      <c r="AC163" s="81"/>
      <c r="AD163" s="62"/>
      <c r="AE163" s="79"/>
      <c r="AF163" s="62"/>
      <c r="AG163" s="62"/>
      <c r="AH163" s="62"/>
      <c r="AI163" s="138"/>
      <c r="AJ163" s="134"/>
      <c r="AK163" s="134"/>
      <c r="AL163" s="138"/>
      <c r="AM163" s="138"/>
      <c r="AN163" s="140"/>
      <c r="AO163" s="141"/>
    </row>
    <row r="164" spans="5:41" x14ac:dyDescent="0.2">
      <c r="E164" s="4"/>
      <c r="F164" s="219"/>
      <c r="G164" s="122"/>
      <c r="H164" s="82"/>
      <c r="I164" s="82"/>
      <c r="J164" s="82"/>
      <c r="K164" s="82"/>
      <c r="L164" s="82"/>
      <c r="M164" s="82"/>
      <c r="N164" s="2"/>
      <c r="O164" s="2"/>
      <c r="P164" s="3"/>
      <c r="Q164" s="3"/>
      <c r="R164" s="62"/>
      <c r="S164" s="62"/>
      <c r="T164" s="2"/>
      <c r="U164" s="2"/>
      <c r="V164" s="2"/>
      <c r="W164" s="2"/>
      <c r="X164" s="30"/>
      <c r="Y164" s="84"/>
      <c r="AB164" s="81"/>
      <c r="AC164" s="81"/>
      <c r="AD164" s="62"/>
      <c r="AE164" s="62"/>
      <c r="AI164" s="138"/>
      <c r="AJ164" s="134"/>
      <c r="AK164" s="134"/>
      <c r="AL164" s="138"/>
      <c r="AM164" s="138"/>
      <c r="AN164" s="140"/>
      <c r="AO164" s="141"/>
    </row>
    <row r="165" spans="5:41" x14ac:dyDescent="0.2">
      <c r="E165" s="4"/>
      <c r="F165" s="219"/>
      <c r="G165" s="122"/>
      <c r="H165" s="82"/>
      <c r="I165" s="82"/>
      <c r="J165" s="82"/>
      <c r="K165" s="82"/>
      <c r="L165" s="82"/>
      <c r="M165" s="82"/>
      <c r="N165" s="2"/>
      <c r="O165" s="2"/>
      <c r="P165" s="3"/>
      <c r="Q165" s="3"/>
      <c r="R165" s="62"/>
      <c r="S165" s="62"/>
      <c r="T165" s="2"/>
      <c r="U165" s="2"/>
      <c r="V165" s="2"/>
      <c r="W165" s="2"/>
      <c r="X165" s="2"/>
      <c r="Y165" s="84"/>
      <c r="AB165" s="81"/>
      <c r="AC165" s="81"/>
      <c r="AD165" s="62"/>
      <c r="AE165" s="62"/>
      <c r="AI165" s="138"/>
      <c r="AJ165" s="134"/>
      <c r="AK165" s="134"/>
      <c r="AL165" s="138"/>
      <c r="AM165" s="138"/>
      <c r="AN165" s="140"/>
      <c r="AO165" s="141"/>
    </row>
    <row r="166" spans="5:41" x14ac:dyDescent="0.2">
      <c r="E166" s="4"/>
      <c r="F166" s="219"/>
      <c r="G166" s="122"/>
      <c r="H166" s="82"/>
      <c r="I166" s="82"/>
      <c r="J166" s="82"/>
      <c r="K166" s="82"/>
      <c r="L166" s="82"/>
      <c r="M166" s="82"/>
      <c r="N166" s="2"/>
      <c r="O166" s="2"/>
      <c r="P166" s="3"/>
      <c r="Q166" s="3"/>
      <c r="R166" s="62"/>
      <c r="S166" s="62"/>
      <c r="T166" s="2"/>
      <c r="U166" s="2"/>
      <c r="V166" s="2"/>
      <c r="W166" s="2"/>
      <c r="X166" s="2"/>
      <c r="Y166" s="84"/>
      <c r="AD166" s="62"/>
      <c r="AE166" s="62"/>
      <c r="AF166" s="30"/>
      <c r="AG166" s="30"/>
      <c r="AH166" s="30"/>
      <c r="AI166" s="138"/>
      <c r="AJ166" s="134"/>
      <c r="AK166" s="134"/>
      <c r="AL166" s="138"/>
      <c r="AM166" s="138"/>
      <c r="AN166" s="140"/>
      <c r="AO166" s="141"/>
    </row>
    <row r="167" spans="5:41" x14ac:dyDescent="0.2">
      <c r="E167" s="4"/>
      <c r="F167" s="219"/>
      <c r="G167" s="122"/>
      <c r="H167" s="82"/>
      <c r="I167" s="82"/>
      <c r="J167" s="82"/>
      <c r="K167" s="82"/>
      <c r="L167" s="82"/>
      <c r="M167" s="82"/>
      <c r="N167" s="2"/>
      <c r="O167" s="2"/>
      <c r="P167" s="3"/>
      <c r="Q167" s="3"/>
      <c r="R167" s="62"/>
      <c r="S167" s="62"/>
      <c r="T167" s="2"/>
      <c r="U167" s="2"/>
      <c r="V167" s="2"/>
      <c r="W167" s="2"/>
      <c r="X167" s="2"/>
      <c r="Y167" s="84"/>
      <c r="AD167" s="62"/>
      <c r="AE167" s="62"/>
      <c r="AF167" s="82"/>
      <c r="AG167" s="82"/>
      <c r="AH167" s="82"/>
      <c r="AI167" s="138"/>
      <c r="AJ167" s="134"/>
      <c r="AK167" s="134"/>
      <c r="AL167" s="138"/>
      <c r="AM167" s="138"/>
      <c r="AN167" s="140"/>
      <c r="AO167" s="141"/>
    </row>
    <row r="168" spans="5:41" x14ac:dyDescent="0.2">
      <c r="E168" s="4"/>
      <c r="F168" s="219"/>
      <c r="G168" s="122"/>
      <c r="H168" s="82"/>
      <c r="I168" s="82"/>
      <c r="J168" s="82"/>
      <c r="K168" s="82"/>
      <c r="L168" s="82"/>
      <c r="M168" s="82"/>
      <c r="N168" s="2"/>
      <c r="O168" s="2"/>
      <c r="P168" s="3"/>
      <c r="Q168" s="3"/>
      <c r="R168" s="62"/>
      <c r="S168" s="62"/>
      <c r="T168" s="2"/>
      <c r="U168" s="2"/>
      <c r="V168" s="2"/>
      <c r="W168" s="2"/>
      <c r="X168" s="2"/>
      <c r="Y168" s="84"/>
      <c r="AB168" s="30"/>
      <c r="AC168" s="30"/>
      <c r="AD168" s="62"/>
      <c r="AE168" s="62"/>
      <c r="AF168" s="82"/>
      <c r="AG168" s="82"/>
      <c r="AH168" s="82"/>
      <c r="AI168" s="138"/>
      <c r="AJ168" s="134"/>
      <c r="AK168" s="134"/>
      <c r="AL168" s="139"/>
      <c r="AM168" s="138"/>
      <c r="AN168" s="140"/>
      <c r="AO168" s="141"/>
    </row>
    <row r="169" spans="5:41" x14ac:dyDescent="0.2">
      <c r="E169" s="4"/>
      <c r="F169" s="219"/>
      <c r="G169" s="122"/>
      <c r="H169" s="82"/>
      <c r="I169" s="82"/>
      <c r="J169" s="82"/>
      <c r="K169" s="82"/>
      <c r="L169" s="82"/>
      <c r="M169" s="82"/>
      <c r="N169" s="2"/>
      <c r="O169" s="2"/>
      <c r="P169" s="3"/>
      <c r="Q169" s="3"/>
      <c r="R169" s="62"/>
      <c r="S169" s="62"/>
      <c r="T169" s="2"/>
      <c r="U169" s="2"/>
      <c r="V169" s="2"/>
      <c r="W169" s="2"/>
      <c r="X169" s="2"/>
      <c r="Y169" s="84"/>
      <c r="AB169" s="82"/>
      <c r="AC169" s="82"/>
      <c r="AD169" s="62"/>
      <c r="AE169" s="62"/>
      <c r="AF169" s="82"/>
      <c r="AG169" s="82"/>
      <c r="AH169" s="82"/>
      <c r="AI169" s="138"/>
      <c r="AJ169" s="134"/>
      <c r="AK169" s="134"/>
      <c r="AL169" s="138"/>
      <c r="AM169" s="138"/>
      <c r="AN169" s="140"/>
      <c r="AO169" s="141"/>
    </row>
    <row r="170" spans="5:41" x14ac:dyDescent="0.2">
      <c r="E170" s="4"/>
      <c r="F170" s="219"/>
      <c r="G170" s="122"/>
      <c r="H170" s="82"/>
      <c r="I170" s="82"/>
      <c r="J170" s="82"/>
      <c r="K170" s="82"/>
      <c r="L170" s="82"/>
      <c r="M170" s="82"/>
      <c r="N170" s="2"/>
      <c r="O170" s="2"/>
      <c r="P170" s="3"/>
      <c r="Q170" s="3"/>
      <c r="R170" s="62"/>
      <c r="S170" s="62"/>
      <c r="T170" s="2"/>
      <c r="U170" s="2"/>
      <c r="V170" s="2"/>
      <c r="W170" s="2"/>
      <c r="X170" s="2"/>
      <c r="Y170" s="84"/>
      <c r="AB170" s="82"/>
      <c r="AC170" s="82"/>
      <c r="AD170" s="62"/>
      <c r="AE170" s="62"/>
      <c r="AF170" s="82"/>
      <c r="AG170" s="82"/>
      <c r="AH170" s="82"/>
      <c r="AI170" s="138"/>
      <c r="AJ170" s="134"/>
      <c r="AK170" s="134"/>
      <c r="AL170" s="138"/>
      <c r="AM170" s="139"/>
      <c r="AN170" s="140"/>
      <c r="AO170" s="141"/>
    </row>
    <row r="171" spans="5:41" x14ac:dyDescent="0.2">
      <c r="E171" s="4"/>
      <c r="F171" s="219"/>
      <c r="G171" s="122"/>
      <c r="H171" s="82"/>
      <c r="I171" s="82"/>
      <c r="J171" s="82"/>
      <c r="K171" s="82"/>
      <c r="L171" s="82"/>
      <c r="M171" s="82"/>
      <c r="N171" s="2"/>
      <c r="O171" s="2"/>
      <c r="P171" s="3"/>
      <c r="Q171" s="3"/>
      <c r="R171" s="62"/>
      <c r="S171" s="62"/>
      <c r="T171" s="2"/>
      <c r="U171" s="2"/>
      <c r="V171" s="2"/>
      <c r="W171" s="2"/>
      <c r="X171" s="2"/>
      <c r="Y171" s="84"/>
      <c r="AB171" s="82"/>
      <c r="AC171" s="82"/>
      <c r="AD171" s="62"/>
      <c r="AE171" s="62"/>
      <c r="AF171" s="82"/>
      <c r="AG171" s="82"/>
      <c r="AH171" s="82"/>
      <c r="AI171" s="138"/>
      <c r="AJ171" s="134"/>
      <c r="AK171" s="134"/>
      <c r="AL171" s="138"/>
      <c r="AM171" s="138"/>
      <c r="AN171" s="140"/>
      <c r="AO171" s="141"/>
    </row>
    <row r="172" spans="5:41" x14ac:dyDescent="0.2">
      <c r="E172" s="4"/>
      <c r="F172" s="219"/>
      <c r="G172" s="122"/>
      <c r="H172" s="82"/>
      <c r="I172" s="82"/>
      <c r="J172" s="82"/>
      <c r="K172" s="82"/>
      <c r="L172" s="82"/>
      <c r="M172" s="82"/>
      <c r="N172" s="2"/>
      <c r="O172" s="2"/>
      <c r="P172" s="3"/>
      <c r="Q172" s="3"/>
      <c r="R172" s="62"/>
      <c r="S172" s="62"/>
      <c r="T172" s="2"/>
      <c r="U172" s="2"/>
      <c r="V172" s="2"/>
      <c r="W172" s="2"/>
      <c r="X172" s="2"/>
      <c r="Y172" s="84"/>
      <c r="AB172" s="82"/>
      <c r="AC172" s="82"/>
      <c r="AD172" s="62"/>
      <c r="AE172" s="62"/>
      <c r="AF172" s="82"/>
      <c r="AG172" s="82"/>
      <c r="AH172" s="82"/>
      <c r="AI172" s="138"/>
      <c r="AJ172" s="134"/>
      <c r="AK172" s="134"/>
      <c r="AL172" s="138"/>
      <c r="AM172" s="138"/>
      <c r="AN172" s="140"/>
      <c r="AO172" s="141"/>
    </row>
    <row r="173" spans="5:41" x14ac:dyDescent="0.2">
      <c r="E173" s="4"/>
      <c r="F173" s="219"/>
      <c r="G173" s="122"/>
      <c r="H173" s="82"/>
      <c r="I173" s="82"/>
      <c r="J173" s="82"/>
      <c r="K173" s="82"/>
      <c r="L173" s="82"/>
      <c r="M173" s="82"/>
      <c r="N173" s="2"/>
      <c r="O173" s="2"/>
      <c r="P173" s="3"/>
      <c r="Q173" s="3"/>
      <c r="R173" s="62"/>
      <c r="S173" s="62"/>
      <c r="T173" s="2"/>
      <c r="U173" s="2"/>
      <c r="V173" s="2"/>
      <c r="W173" s="2"/>
      <c r="X173" s="2"/>
      <c r="Y173" s="84"/>
      <c r="AB173" s="82"/>
      <c r="AC173" s="82"/>
      <c r="AD173" s="62"/>
      <c r="AE173" s="62"/>
      <c r="AF173" s="82"/>
      <c r="AG173" s="82"/>
      <c r="AH173" s="82"/>
      <c r="AI173" s="138"/>
      <c r="AJ173" s="134"/>
      <c r="AK173" s="134"/>
      <c r="AL173" s="138"/>
      <c r="AM173" s="138"/>
      <c r="AN173" s="140"/>
      <c r="AO173" s="141"/>
    </row>
    <row r="174" spans="5:41" x14ac:dyDescent="0.2">
      <c r="E174" s="4"/>
      <c r="F174" s="219"/>
      <c r="G174" s="122"/>
      <c r="H174" s="82"/>
      <c r="I174" s="82"/>
      <c r="J174" s="82"/>
      <c r="K174" s="82"/>
      <c r="L174" s="82"/>
      <c r="M174" s="82"/>
      <c r="N174" s="2"/>
      <c r="O174" s="2"/>
      <c r="P174" s="3"/>
      <c r="Q174" s="3"/>
      <c r="R174" s="62"/>
      <c r="S174" s="62"/>
      <c r="T174" s="2"/>
      <c r="U174" s="2"/>
      <c r="V174" s="2"/>
      <c r="W174" s="2"/>
      <c r="X174" s="2"/>
      <c r="Y174" s="84"/>
      <c r="AB174" s="82"/>
      <c r="AC174" s="82"/>
      <c r="AD174" s="62"/>
      <c r="AE174" s="62"/>
      <c r="AF174" s="82"/>
      <c r="AG174" s="82"/>
      <c r="AH174" s="82"/>
      <c r="AI174" s="138"/>
      <c r="AJ174" s="134"/>
      <c r="AK174" s="134"/>
      <c r="AL174" s="138"/>
      <c r="AM174" s="138"/>
      <c r="AN174" s="140"/>
      <c r="AO174" s="141"/>
    </row>
    <row r="175" spans="5:41" x14ac:dyDescent="0.2">
      <c r="E175" s="4"/>
      <c r="F175" s="219"/>
      <c r="G175" s="122"/>
      <c r="H175" s="82"/>
      <c r="I175" s="82"/>
      <c r="J175" s="82"/>
      <c r="K175" s="82"/>
      <c r="L175" s="82"/>
      <c r="M175" s="82"/>
      <c r="N175" s="2"/>
      <c r="O175" s="2"/>
      <c r="P175" s="3"/>
      <c r="Q175" s="3"/>
      <c r="R175" s="62"/>
      <c r="S175" s="62"/>
      <c r="T175" s="2"/>
      <c r="U175" s="2"/>
      <c r="V175" s="2"/>
      <c r="W175" s="2"/>
      <c r="X175" s="2"/>
      <c r="Y175" s="84"/>
      <c r="AB175" s="82"/>
      <c r="AC175" s="82"/>
      <c r="AD175" s="62"/>
      <c r="AE175" s="62"/>
      <c r="AF175" s="82"/>
      <c r="AG175" s="82"/>
      <c r="AH175" s="82"/>
      <c r="AI175" s="138"/>
      <c r="AJ175" s="134"/>
      <c r="AK175" s="134"/>
      <c r="AL175" s="139"/>
      <c r="AM175" s="138"/>
      <c r="AN175" s="140"/>
      <c r="AO175" s="141"/>
    </row>
    <row r="176" spans="5:41" x14ac:dyDescent="0.2">
      <c r="E176" s="4"/>
      <c r="F176" s="219"/>
      <c r="G176" s="122"/>
      <c r="H176" s="82"/>
      <c r="I176" s="82"/>
      <c r="J176" s="82"/>
      <c r="K176" s="82"/>
      <c r="L176" s="82"/>
      <c r="M176" s="82"/>
      <c r="N176" s="2"/>
      <c r="O176" s="2"/>
      <c r="P176" s="3"/>
      <c r="Q176" s="3"/>
      <c r="R176" s="62"/>
      <c r="S176" s="62"/>
      <c r="T176" s="2"/>
      <c r="U176" s="2"/>
      <c r="V176" s="2"/>
      <c r="W176" s="2"/>
      <c r="X176" s="2"/>
      <c r="Y176" s="84"/>
      <c r="AB176" s="82"/>
      <c r="AC176" s="82"/>
      <c r="AD176" s="62"/>
      <c r="AE176" s="62"/>
      <c r="AF176" s="82"/>
      <c r="AG176" s="82"/>
      <c r="AH176" s="82"/>
      <c r="AI176" s="138"/>
      <c r="AJ176" s="134"/>
      <c r="AK176" s="134"/>
      <c r="AL176" s="138"/>
      <c r="AM176" s="138"/>
      <c r="AN176" s="140"/>
      <c r="AO176" s="141"/>
    </row>
    <row r="177" spans="5:41" x14ac:dyDescent="0.2">
      <c r="E177" s="4"/>
      <c r="F177" s="219"/>
      <c r="G177" s="122"/>
      <c r="H177" s="82"/>
      <c r="I177" s="82"/>
      <c r="J177" s="82"/>
      <c r="K177" s="82"/>
      <c r="L177" s="82"/>
      <c r="M177" s="82"/>
      <c r="N177" s="2"/>
      <c r="O177" s="2"/>
      <c r="P177" s="3"/>
      <c r="Q177" s="3"/>
      <c r="R177" s="62"/>
      <c r="S177" s="62"/>
      <c r="T177" s="2"/>
      <c r="U177" s="2"/>
      <c r="V177" s="2"/>
      <c r="W177" s="2"/>
      <c r="X177" s="2"/>
      <c r="Y177" s="84"/>
      <c r="AB177" s="82"/>
      <c r="AC177" s="82"/>
      <c r="AD177" s="62"/>
      <c r="AE177" s="62"/>
      <c r="AF177" s="82"/>
      <c r="AG177" s="82"/>
      <c r="AH177" s="82"/>
      <c r="AI177" s="138"/>
      <c r="AJ177" s="134"/>
      <c r="AK177" s="134"/>
      <c r="AL177" s="138"/>
      <c r="AM177" s="138"/>
      <c r="AN177" s="140"/>
      <c r="AO177" s="141"/>
    </row>
    <row r="178" spans="5:41" x14ac:dyDescent="0.2">
      <c r="E178" s="4"/>
      <c r="F178" s="219"/>
      <c r="G178" s="122"/>
      <c r="H178" s="82"/>
      <c r="I178" s="82"/>
      <c r="J178" s="82"/>
      <c r="K178" s="82"/>
      <c r="L178" s="82"/>
      <c r="M178" s="82"/>
      <c r="N178" s="2"/>
      <c r="O178" s="2"/>
      <c r="P178" s="3"/>
      <c r="Q178" s="3"/>
      <c r="R178" s="62"/>
      <c r="S178" s="62"/>
      <c r="T178" s="2"/>
      <c r="U178" s="2"/>
      <c r="V178" s="2"/>
      <c r="W178" s="2"/>
      <c r="X178" s="2"/>
      <c r="Y178" s="84"/>
      <c r="AB178" s="82"/>
      <c r="AC178" s="82"/>
      <c r="AD178" s="62"/>
      <c r="AE178" s="62"/>
      <c r="AF178" s="82"/>
      <c r="AG178" s="82"/>
      <c r="AH178" s="82"/>
      <c r="AI178" s="138"/>
      <c r="AJ178" s="134"/>
      <c r="AK178" s="134"/>
      <c r="AL178" s="138"/>
      <c r="AM178" s="138"/>
      <c r="AN178" s="140"/>
      <c r="AO178" s="141"/>
    </row>
    <row r="179" spans="5:41" x14ac:dyDescent="0.2">
      <c r="E179" s="4"/>
      <c r="F179" s="219"/>
      <c r="G179" s="122"/>
      <c r="H179" s="82"/>
      <c r="I179" s="82"/>
      <c r="J179" s="82"/>
      <c r="K179" s="82"/>
      <c r="L179" s="82"/>
      <c r="M179" s="82"/>
      <c r="N179" s="2"/>
      <c r="O179" s="2"/>
      <c r="P179" s="3"/>
      <c r="Q179" s="3"/>
      <c r="R179" s="62"/>
      <c r="S179" s="62"/>
      <c r="T179" s="2"/>
      <c r="U179" s="2"/>
      <c r="V179" s="2"/>
      <c r="W179" s="2"/>
      <c r="X179" s="2"/>
      <c r="Y179" s="84"/>
      <c r="AB179" s="82"/>
      <c r="AC179" s="82"/>
      <c r="AD179" s="62"/>
      <c r="AE179" s="62"/>
      <c r="AF179" s="82"/>
      <c r="AG179" s="82"/>
      <c r="AH179" s="82"/>
      <c r="AI179" s="138"/>
      <c r="AJ179" s="134"/>
      <c r="AK179" s="134"/>
      <c r="AL179" s="138"/>
      <c r="AM179" s="138"/>
      <c r="AN179" s="140"/>
      <c r="AO179" s="141"/>
    </row>
    <row r="180" spans="5:41" x14ac:dyDescent="0.2">
      <c r="E180" s="4"/>
      <c r="F180" s="219"/>
      <c r="G180" s="122"/>
      <c r="H180" s="82"/>
      <c r="I180" s="82"/>
      <c r="J180" s="82"/>
      <c r="K180" s="82"/>
      <c r="L180" s="82"/>
      <c r="M180" s="82"/>
      <c r="N180" s="2"/>
      <c r="O180" s="2"/>
      <c r="P180" s="3"/>
      <c r="Q180" s="3"/>
      <c r="R180" s="62"/>
      <c r="S180" s="62"/>
      <c r="T180" s="2"/>
      <c r="U180" s="2"/>
      <c r="V180" s="2"/>
      <c r="W180" s="2"/>
      <c r="X180" s="2"/>
      <c r="Y180" s="84"/>
      <c r="AB180" s="82"/>
      <c r="AC180" s="82"/>
      <c r="AD180" s="62"/>
      <c r="AE180" s="62"/>
      <c r="AF180" s="82"/>
      <c r="AG180" s="82"/>
      <c r="AH180" s="82"/>
      <c r="AI180" s="138"/>
      <c r="AJ180" s="134"/>
      <c r="AK180" s="134"/>
      <c r="AL180" s="138"/>
      <c r="AM180" s="138"/>
      <c r="AN180" s="140"/>
      <c r="AO180" s="141"/>
    </row>
    <row r="181" spans="5:41" x14ac:dyDescent="0.2">
      <c r="E181" s="4"/>
      <c r="F181" s="219"/>
      <c r="G181" s="122"/>
      <c r="H181" s="82"/>
      <c r="I181" s="82"/>
      <c r="J181" s="82"/>
      <c r="K181" s="82"/>
      <c r="L181" s="82"/>
      <c r="M181" s="82"/>
      <c r="N181" s="2"/>
      <c r="O181" s="2"/>
      <c r="P181" s="3"/>
      <c r="Q181" s="3"/>
      <c r="R181" s="62"/>
      <c r="S181" s="62"/>
      <c r="T181" s="2"/>
      <c r="U181" s="2"/>
      <c r="V181" s="2"/>
      <c r="W181" s="2"/>
      <c r="X181" s="2"/>
      <c r="Y181" s="84"/>
      <c r="AB181" s="82"/>
      <c r="AC181" s="82"/>
      <c r="AD181" s="62"/>
      <c r="AE181" s="62"/>
      <c r="AF181" s="82"/>
      <c r="AG181" s="82"/>
      <c r="AH181" s="82"/>
      <c r="AI181" s="138"/>
      <c r="AJ181" s="134"/>
      <c r="AK181" s="134"/>
      <c r="AL181" s="138"/>
      <c r="AM181" s="138"/>
      <c r="AN181" s="140"/>
      <c r="AO181" s="141"/>
    </row>
    <row r="182" spans="5:41" x14ac:dyDescent="0.2">
      <c r="E182" s="4"/>
      <c r="F182" s="219"/>
      <c r="G182" s="122"/>
      <c r="H182" s="82"/>
      <c r="I182" s="82"/>
      <c r="J182" s="82"/>
      <c r="K182" s="82"/>
      <c r="L182" s="82"/>
      <c r="M182" s="82"/>
      <c r="N182" s="2"/>
      <c r="O182" s="2"/>
      <c r="P182" s="3"/>
      <c r="Q182" s="3"/>
      <c r="R182" s="62"/>
      <c r="S182" s="62"/>
      <c r="T182" s="2"/>
      <c r="U182" s="2"/>
      <c r="V182" s="2"/>
      <c r="W182" s="2"/>
      <c r="X182" s="2"/>
      <c r="Y182" s="84"/>
      <c r="AB182" s="82"/>
      <c r="AC182" s="82"/>
      <c r="AD182" s="62"/>
      <c r="AE182" s="62"/>
      <c r="AF182" s="82"/>
      <c r="AG182" s="82"/>
      <c r="AH182" s="82"/>
      <c r="AI182" s="138"/>
      <c r="AJ182" s="134"/>
      <c r="AK182" s="134"/>
      <c r="AL182" s="135"/>
      <c r="AM182" s="135"/>
      <c r="AN182" s="140"/>
      <c r="AO182" s="141"/>
    </row>
    <row r="183" spans="5:41" x14ac:dyDescent="0.2">
      <c r="E183" s="4"/>
      <c r="F183" s="219"/>
      <c r="G183" s="122"/>
      <c r="H183" s="82"/>
      <c r="I183" s="82"/>
      <c r="J183" s="82"/>
      <c r="K183" s="82"/>
      <c r="L183" s="82"/>
      <c r="M183" s="82"/>
      <c r="N183" s="2"/>
      <c r="O183" s="2"/>
      <c r="P183" s="3"/>
      <c r="Q183" s="3"/>
      <c r="R183" s="62"/>
      <c r="S183" s="62"/>
      <c r="T183" s="2"/>
      <c r="U183" s="2"/>
      <c r="V183" s="2"/>
      <c r="W183" s="2"/>
      <c r="X183" s="2"/>
      <c r="Y183" s="84"/>
      <c r="AB183" s="82"/>
      <c r="AC183" s="82"/>
      <c r="AD183" s="62"/>
      <c r="AE183" s="62"/>
      <c r="AF183" s="82"/>
      <c r="AG183" s="82"/>
      <c r="AH183" s="82"/>
      <c r="AK183" s="2"/>
      <c r="AL183" s="90"/>
      <c r="AM183" s="91"/>
    </row>
    <row r="184" spans="5:41" x14ac:dyDescent="0.2">
      <c r="E184" s="4"/>
      <c r="F184" s="219"/>
      <c r="G184" s="122"/>
      <c r="H184" s="82"/>
      <c r="I184" s="82"/>
      <c r="J184" s="82"/>
      <c r="K184" s="82"/>
      <c r="L184" s="82"/>
      <c r="M184" s="82"/>
      <c r="N184" s="2"/>
      <c r="O184" s="2"/>
      <c r="P184" s="3"/>
      <c r="Q184" s="3"/>
      <c r="R184" s="62"/>
      <c r="S184" s="62"/>
      <c r="T184" s="2"/>
      <c r="U184" s="2"/>
      <c r="V184" s="2"/>
      <c r="W184" s="2"/>
      <c r="X184" s="2"/>
      <c r="Y184" s="84"/>
      <c r="AB184" s="82"/>
      <c r="AC184" s="82"/>
      <c r="AD184" s="62"/>
      <c r="AE184" s="62"/>
      <c r="AF184" s="82"/>
      <c r="AG184" s="82"/>
      <c r="AH184" s="82"/>
      <c r="AK184" s="2"/>
      <c r="AL184" s="90"/>
      <c r="AM184" s="91"/>
    </row>
    <row r="185" spans="5:41" x14ac:dyDescent="0.2">
      <c r="E185" s="4"/>
      <c r="F185" s="219"/>
      <c r="G185" s="122"/>
      <c r="H185" s="82"/>
      <c r="I185" s="82"/>
      <c r="J185" s="82"/>
      <c r="K185" s="82"/>
      <c r="L185" s="82"/>
      <c r="M185" s="82"/>
      <c r="N185" s="2"/>
      <c r="O185" s="2"/>
      <c r="P185" s="3"/>
      <c r="Q185" s="3"/>
      <c r="R185" s="62"/>
      <c r="S185" s="62"/>
      <c r="T185" s="2"/>
      <c r="U185" s="2"/>
      <c r="V185" s="2"/>
      <c r="W185" s="2"/>
      <c r="X185" s="2"/>
      <c r="Y185" s="84"/>
      <c r="AB185" s="82"/>
      <c r="AC185" s="82"/>
      <c r="AD185" s="62"/>
      <c r="AE185" s="62"/>
      <c r="AF185" s="82"/>
      <c r="AG185" s="82"/>
      <c r="AH185" s="82"/>
      <c r="AK185" s="2"/>
      <c r="AL185" s="90"/>
      <c r="AM185" s="91"/>
    </row>
    <row r="186" spans="5:41" x14ac:dyDescent="0.2">
      <c r="E186" s="4"/>
      <c r="F186" s="219"/>
      <c r="G186" s="122"/>
      <c r="H186" s="82"/>
      <c r="I186" s="82"/>
      <c r="J186" s="82"/>
      <c r="K186" s="82"/>
      <c r="L186" s="82"/>
      <c r="M186" s="82"/>
      <c r="N186" s="2"/>
      <c r="O186" s="2"/>
      <c r="P186" s="3"/>
      <c r="Q186" s="3"/>
      <c r="R186" s="62"/>
      <c r="S186" s="62"/>
      <c r="T186" s="2"/>
      <c r="U186" s="2"/>
      <c r="V186" s="2"/>
      <c r="W186" s="2"/>
      <c r="X186" s="2"/>
      <c r="Y186" s="84"/>
      <c r="AB186" s="82"/>
      <c r="AC186" s="82"/>
      <c r="AD186" s="62"/>
      <c r="AE186" s="62"/>
      <c r="AF186" s="82"/>
      <c r="AG186" s="82"/>
      <c r="AH186" s="82"/>
      <c r="AK186" s="2"/>
      <c r="AL186" s="90"/>
      <c r="AM186" s="91"/>
    </row>
    <row r="187" spans="5:41" x14ac:dyDescent="0.2">
      <c r="E187" s="4"/>
      <c r="F187" s="219"/>
      <c r="G187" s="122"/>
      <c r="H187" s="82"/>
      <c r="I187" s="82"/>
      <c r="J187" s="82"/>
      <c r="K187" s="82"/>
      <c r="L187" s="82"/>
      <c r="M187" s="82"/>
      <c r="N187" s="2"/>
      <c r="O187" s="2"/>
      <c r="P187" s="3"/>
      <c r="Q187" s="3"/>
      <c r="R187" s="62"/>
      <c r="S187" s="62"/>
      <c r="T187" s="2"/>
      <c r="U187" s="2"/>
      <c r="V187" s="2"/>
      <c r="W187" s="2"/>
      <c r="X187" s="2"/>
      <c r="Y187" s="84"/>
      <c r="AB187" s="82"/>
      <c r="AC187" s="82"/>
      <c r="AD187" s="62"/>
      <c r="AE187" s="62"/>
      <c r="AF187" s="82"/>
      <c r="AG187" s="82"/>
      <c r="AH187" s="82"/>
      <c r="AK187" s="2"/>
      <c r="AL187" s="90"/>
      <c r="AM187" s="91"/>
    </row>
    <row r="188" spans="5:41" x14ac:dyDescent="0.2">
      <c r="E188" s="4"/>
      <c r="F188" s="219"/>
      <c r="G188" s="122"/>
      <c r="H188" s="82"/>
      <c r="I188" s="82"/>
      <c r="J188" s="82"/>
      <c r="K188" s="82"/>
      <c r="L188" s="82"/>
      <c r="M188" s="82"/>
      <c r="N188" s="2"/>
      <c r="O188" s="2"/>
      <c r="P188" s="3"/>
      <c r="Q188" s="3"/>
      <c r="R188" s="62"/>
      <c r="S188" s="62"/>
      <c r="T188" s="2"/>
      <c r="U188" s="2"/>
      <c r="V188" s="2"/>
      <c r="W188" s="2"/>
      <c r="X188" s="2"/>
      <c r="Y188" s="84"/>
      <c r="AB188" s="82"/>
      <c r="AC188" s="82"/>
      <c r="AD188" s="62"/>
      <c r="AE188" s="62"/>
      <c r="AF188" s="82"/>
      <c r="AG188" s="82"/>
      <c r="AH188" s="82"/>
      <c r="AK188" s="2"/>
      <c r="AL188" s="90"/>
      <c r="AM188" s="91"/>
    </row>
    <row r="189" spans="5:41" x14ac:dyDescent="0.2">
      <c r="E189" s="4"/>
      <c r="F189" s="219"/>
      <c r="G189" s="122"/>
      <c r="H189" s="82"/>
      <c r="I189" s="82"/>
      <c r="J189" s="82"/>
      <c r="K189" s="82"/>
      <c r="L189" s="82"/>
      <c r="M189" s="82"/>
      <c r="N189" s="2"/>
      <c r="O189" s="2"/>
      <c r="P189" s="3"/>
      <c r="Q189" s="3"/>
      <c r="R189" s="62"/>
      <c r="S189" s="62"/>
      <c r="T189" s="2"/>
      <c r="U189" s="2"/>
      <c r="V189" s="2"/>
      <c r="W189" s="2"/>
      <c r="X189" s="2"/>
      <c r="Y189" s="84"/>
      <c r="AB189" s="82"/>
      <c r="AC189" s="82"/>
      <c r="AD189" s="62"/>
      <c r="AE189" s="62"/>
      <c r="AF189" s="82"/>
      <c r="AG189" s="82"/>
      <c r="AH189" s="82"/>
      <c r="AK189" s="2"/>
      <c r="AL189" s="90"/>
      <c r="AM189" s="91"/>
    </row>
    <row r="190" spans="5:41" x14ac:dyDescent="0.2">
      <c r="E190" s="4"/>
      <c r="F190" s="219"/>
      <c r="G190" s="122"/>
      <c r="H190" s="82"/>
      <c r="I190" s="82"/>
      <c r="J190" s="82"/>
      <c r="K190" s="82"/>
      <c r="L190" s="82"/>
      <c r="M190" s="82"/>
      <c r="N190" s="2"/>
      <c r="O190" s="2"/>
      <c r="P190" s="3"/>
      <c r="Q190" s="3"/>
      <c r="R190" s="62"/>
      <c r="S190" s="62"/>
      <c r="T190" s="2"/>
      <c r="U190" s="2"/>
      <c r="V190" s="2"/>
      <c r="W190" s="2"/>
      <c r="X190" s="2"/>
      <c r="Y190" s="84"/>
      <c r="AB190" s="82"/>
      <c r="AC190" s="82"/>
      <c r="AD190" s="62"/>
      <c r="AE190" s="62"/>
      <c r="AF190" s="82"/>
      <c r="AG190" s="82"/>
      <c r="AH190" s="82"/>
      <c r="AK190" s="2"/>
      <c r="AL190" s="90"/>
      <c r="AM190" s="91"/>
    </row>
    <row r="191" spans="5:41" x14ac:dyDescent="0.2">
      <c r="E191" s="4"/>
      <c r="F191" s="219"/>
      <c r="G191" s="122"/>
      <c r="H191" s="82"/>
      <c r="I191" s="82"/>
      <c r="J191" s="82"/>
      <c r="K191" s="82"/>
      <c r="L191" s="82"/>
      <c r="M191" s="82"/>
      <c r="N191" s="2"/>
      <c r="O191" s="2"/>
      <c r="P191" s="3"/>
      <c r="Q191" s="3"/>
      <c r="R191" s="62"/>
      <c r="S191" s="62"/>
      <c r="T191" s="2"/>
      <c r="U191" s="2"/>
      <c r="V191" s="2"/>
      <c r="W191" s="2"/>
      <c r="X191" s="2"/>
      <c r="Y191" s="84"/>
      <c r="AB191" s="82"/>
      <c r="AC191" s="82"/>
      <c r="AD191" s="62"/>
      <c r="AE191" s="62"/>
      <c r="AF191" s="82"/>
      <c r="AG191" s="82"/>
      <c r="AH191" s="82"/>
      <c r="AK191" s="2"/>
      <c r="AL191" s="90"/>
      <c r="AM191" s="91"/>
    </row>
    <row r="192" spans="5:41" x14ac:dyDescent="0.2">
      <c r="E192" s="4"/>
      <c r="F192" s="219"/>
      <c r="G192" s="122"/>
      <c r="H192" s="82"/>
      <c r="I192" s="82"/>
      <c r="J192" s="82"/>
      <c r="K192" s="82"/>
      <c r="L192" s="82"/>
      <c r="M192" s="82"/>
      <c r="N192" s="2"/>
      <c r="O192" s="2"/>
      <c r="P192" s="3"/>
      <c r="Q192" s="3"/>
      <c r="R192" s="62"/>
      <c r="S192" s="62"/>
      <c r="T192" s="2"/>
      <c r="U192" s="2"/>
      <c r="V192" s="2"/>
      <c r="W192" s="2"/>
      <c r="X192" s="2"/>
      <c r="Y192" s="84"/>
      <c r="AB192" s="82"/>
      <c r="AC192" s="82"/>
      <c r="AD192" s="62"/>
      <c r="AE192" s="62"/>
      <c r="AF192" s="82"/>
      <c r="AG192" s="82"/>
      <c r="AH192" s="82"/>
      <c r="AK192" s="2"/>
      <c r="AL192" s="90"/>
      <c r="AM192" s="91"/>
    </row>
    <row r="193" spans="5:41" x14ac:dyDescent="0.2">
      <c r="E193" s="4"/>
      <c r="F193" s="219"/>
      <c r="G193" s="122"/>
      <c r="H193" s="82"/>
      <c r="I193" s="82"/>
      <c r="J193" s="82"/>
      <c r="K193" s="82"/>
      <c r="L193" s="82"/>
      <c r="M193" s="82"/>
      <c r="N193" s="2"/>
      <c r="O193" s="2"/>
      <c r="P193" s="3"/>
      <c r="Q193" s="3"/>
      <c r="R193" s="62"/>
      <c r="S193" s="62"/>
      <c r="T193" s="2"/>
      <c r="U193" s="2"/>
      <c r="V193" s="2"/>
      <c r="W193" s="2"/>
      <c r="X193" s="2"/>
      <c r="Y193" s="84"/>
      <c r="AB193" s="82"/>
      <c r="AC193" s="82"/>
      <c r="AD193" s="62"/>
      <c r="AE193" s="62"/>
      <c r="AF193" s="82"/>
      <c r="AG193" s="82"/>
      <c r="AH193" s="82"/>
      <c r="AK193" s="2"/>
      <c r="AL193" s="90"/>
      <c r="AM193" s="91"/>
    </row>
    <row r="194" spans="5:41" x14ac:dyDescent="0.2">
      <c r="E194" s="4"/>
      <c r="F194" s="219"/>
      <c r="G194" s="122"/>
      <c r="H194" s="82"/>
      <c r="I194" s="82"/>
      <c r="J194" s="82"/>
      <c r="K194" s="82"/>
      <c r="L194" s="82"/>
      <c r="M194" s="82"/>
      <c r="N194" s="2"/>
      <c r="O194" s="2"/>
      <c r="P194" s="3"/>
      <c r="Q194" s="3"/>
      <c r="R194" s="62"/>
      <c r="S194" s="62"/>
      <c r="T194" s="2"/>
      <c r="U194" s="2"/>
      <c r="V194" s="2"/>
      <c r="W194" s="2"/>
      <c r="X194" s="2"/>
      <c r="Y194" s="84"/>
      <c r="AB194" s="82"/>
      <c r="AC194" s="82"/>
      <c r="AD194" s="62"/>
      <c r="AE194" s="62"/>
      <c r="AF194" s="82"/>
      <c r="AG194" s="82"/>
      <c r="AH194" s="82"/>
      <c r="AK194" s="2"/>
      <c r="AL194" s="90"/>
      <c r="AM194" s="91"/>
    </row>
    <row r="195" spans="5:41" x14ac:dyDescent="0.2">
      <c r="E195" s="4"/>
      <c r="F195" s="219"/>
      <c r="G195" s="122"/>
      <c r="H195" s="82"/>
      <c r="I195" s="82"/>
      <c r="J195" s="82"/>
      <c r="K195" s="82"/>
      <c r="L195" s="82"/>
      <c r="M195" s="82"/>
      <c r="N195" s="2"/>
      <c r="O195" s="2"/>
      <c r="P195" s="3"/>
      <c r="Q195" s="3"/>
      <c r="R195" s="62"/>
      <c r="S195" s="62"/>
      <c r="T195" s="2"/>
      <c r="U195" s="2"/>
      <c r="V195" s="2"/>
      <c r="W195" s="2"/>
      <c r="X195" s="2"/>
      <c r="Y195" s="84"/>
      <c r="AB195" s="82"/>
      <c r="AC195" s="82"/>
      <c r="AD195" s="62"/>
      <c r="AE195" s="62"/>
      <c r="AF195" s="82"/>
      <c r="AG195" s="82"/>
      <c r="AH195" s="82"/>
      <c r="AK195" s="2"/>
      <c r="AL195" s="90"/>
      <c r="AM195" s="91"/>
    </row>
    <row r="196" spans="5:41" x14ac:dyDescent="0.2">
      <c r="E196" s="4"/>
      <c r="F196" s="219"/>
      <c r="G196" s="122"/>
      <c r="H196" s="82"/>
      <c r="I196" s="82"/>
      <c r="J196" s="82"/>
      <c r="K196" s="82"/>
      <c r="L196" s="82"/>
      <c r="M196" s="82"/>
      <c r="N196" s="2"/>
      <c r="O196" s="2"/>
      <c r="P196" s="3"/>
      <c r="Q196" s="3"/>
      <c r="R196" s="62"/>
      <c r="S196" s="62"/>
      <c r="T196" s="2"/>
      <c r="U196" s="2"/>
      <c r="V196" s="2"/>
      <c r="W196" s="2"/>
      <c r="X196" s="2"/>
      <c r="Y196" s="84"/>
      <c r="AB196" s="82"/>
      <c r="AC196" s="82"/>
      <c r="AD196" s="62"/>
      <c r="AE196" s="62"/>
      <c r="AF196" s="82"/>
      <c r="AG196" s="82"/>
      <c r="AH196" s="82"/>
      <c r="AK196" s="2"/>
      <c r="AL196" s="90"/>
      <c r="AM196" s="91"/>
    </row>
    <row r="197" spans="5:41" x14ac:dyDescent="0.2">
      <c r="E197" s="4"/>
      <c r="F197" s="219"/>
      <c r="G197" s="122"/>
      <c r="H197" s="82"/>
      <c r="I197" s="82"/>
      <c r="J197" s="82"/>
      <c r="K197" s="82"/>
      <c r="L197" s="82"/>
      <c r="M197" s="82"/>
      <c r="N197" s="2"/>
      <c r="O197" s="2"/>
      <c r="P197" s="3"/>
      <c r="Q197" s="3"/>
      <c r="R197" s="62"/>
      <c r="S197" s="62"/>
      <c r="T197" s="2"/>
      <c r="U197" s="2"/>
      <c r="V197" s="2"/>
      <c r="W197" s="2"/>
      <c r="X197" s="2"/>
      <c r="Y197" s="84"/>
      <c r="AB197" s="82"/>
      <c r="AC197" s="82"/>
      <c r="AD197" s="62"/>
      <c r="AE197" s="62"/>
      <c r="AF197" s="82"/>
      <c r="AG197" s="82"/>
      <c r="AH197" s="82"/>
      <c r="AK197" s="2"/>
      <c r="AL197" s="90"/>
      <c r="AM197" s="91"/>
      <c r="AO197" s="1"/>
    </row>
    <row r="198" spans="5:41" x14ac:dyDescent="0.2">
      <c r="E198" s="4"/>
      <c r="F198" s="219"/>
      <c r="G198" s="122"/>
      <c r="H198" s="82"/>
      <c r="I198" s="82"/>
      <c r="J198" s="82"/>
      <c r="K198" s="82"/>
      <c r="L198" s="82"/>
      <c r="M198" s="82"/>
      <c r="N198" s="2"/>
      <c r="O198" s="2"/>
      <c r="P198" s="3"/>
      <c r="Q198" s="3"/>
      <c r="R198" s="62"/>
      <c r="S198" s="62"/>
      <c r="T198" s="2"/>
      <c r="U198" s="2"/>
      <c r="V198" s="2"/>
      <c r="W198" s="2"/>
      <c r="X198" s="2"/>
      <c r="Y198" s="84"/>
      <c r="AB198" s="82"/>
      <c r="AC198" s="82"/>
      <c r="AD198" s="62"/>
      <c r="AE198" s="62"/>
      <c r="AF198" s="82"/>
      <c r="AG198" s="82"/>
      <c r="AH198" s="82"/>
      <c r="AK198" s="2"/>
      <c r="AL198" s="90"/>
      <c r="AM198" s="91"/>
      <c r="AO198" s="1"/>
    </row>
    <row r="199" spans="5:41" x14ac:dyDescent="0.2">
      <c r="E199" s="4"/>
      <c r="F199" s="219"/>
      <c r="G199" s="122"/>
      <c r="H199" s="82"/>
      <c r="I199" s="82"/>
      <c r="J199" s="82"/>
      <c r="K199" s="82"/>
      <c r="L199" s="82"/>
      <c r="M199" s="82"/>
      <c r="N199" s="2"/>
      <c r="O199" s="2"/>
      <c r="P199" s="3"/>
      <c r="Q199" s="3"/>
      <c r="R199" s="62"/>
      <c r="S199" s="62"/>
      <c r="T199" s="2"/>
      <c r="U199" s="2"/>
      <c r="V199" s="2"/>
      <c r="W199" s="2"/>
      <c r="X199" s="2"/>
      <c r="Y199" s="84"/>
      <c r="AB199" s="82"/>
      <c r="AC199" s="82"/>
      <c r="AD199" s="62"/>
      <c r="AE199" s="62"/>
      <c r="AF199" s="82"/>
      <c r="AG199" s="82"/>
      <c r="AH199" s="82"/>
      <c r="AK199" s="2"/>
      <c r="AL199" s="90"/>
      <c r="AM199" s="91"/>
      <c r="AO199" s="1"/>
    </row>
    <row r="200" spans="5:41" x14ac:dyDescent="0.2">
      <c r="E200" s="4"/>
      <c r="F200" s="219"/>
      <c r="G200" s="122"/>
      <c r="H200" s="82"/>
      <c r="I200" s="82"/>
      <c r="J200" s="82"/>
      <c r="K200" s="82"/>
      <c r="L200" s="82"/>
      <c r="M200" s="82"/>
      <c r="N200" s="2"/>
      <c r="O200" s="2"/>
      <c r="P200" s="3"/>
      <c r="Q200" s="3"/>
      <c r="R200" s="62"/>
      <c r="S200" s="62"/>
      <c r="T200" s="2"/>
      <c r="U200" s="2"/>
      <c r="V200" s="2"/>
      <c r="W200" s="2"/>
      <c r="X200" s="2"/>
      <c r="Y200" s="84"/>
      <c r="AB200" s="82"/>
      <c r="AC200" s="82"/>
      <c r="AD200" s="62"/>
      <c r="AE200" s="62"/>
      <c r="AF200" s="82"/>
      <c r="AG200" s="82"/>
      <c r="AH200" s="82"/>
      <c r="AK200" s="2"/>
      <c r="AL200" s="90"/>
      <c r="AM200" s="91"/>
      <c r="AO200" s="1"/>
    </row>
    <row r="201" spans="5:41" x14ac:dyDescent="0.2">
      <c r="E201" s="4"/>
      <c r="F201" s="219"/>
      <c r="G201" s="122"/>
      <c r="H201" s="82"/>
      <c r="I201" s="82"/>
      <c r="J201" s="82"/>
      <c r="K201" s="82"/>
      <c r="L201" s="82"/>
      <c r="M201" s="82"/>
      <c r="N201" s="2"/>
      <c r="O201" s="2"/>
      <c r="P201" s="3"/>
      <c r="Q201" s="3"/>
      <c r="R201" s="62"/>
      <c r="S201" s="62"/>
      <c r="T201" s="2"/>
      <c r="U201" s="2"/>
      <c r="V201" s="2"/>
      <c r="W201" s="2"/>
      <c r="X201" s="2"/>
      <c r="Y201" s="84"/>
      <c r="AB201" s="82"/>
      <c r="AC201" s="82"/>
      <c r="AD201" s="62"/>
      <c r="AE201" s="62"/>
      <c r="AF201" s="82"/>
      <c r="AG201" s="82"/>
      <c r="AH201" s="82"/>
      <c r="AK201" s="2"/>
      <c r="AL201" s="90"/>
      <c r="AM201" s="91"/>
      <c r="AO201" s="1"/>
    </row>
    <row r="202" spans="5:41" x14ac:dyDescent="0.2">
      <c r="E202" s="4"/>
      <c r="F202" s="219"/>
      <c r="G202" s="122"/>
      <c r="H202" s="82"/>
      <c r="I202" s="82"/>
      <c r="J202" s="82"/>
      <c r="K202" s="82"/>
      <c r="L202" s="82"/>
      <c r="M202" s="82"/>
      <c r="N202" s="2"/>
      <c r="O202" s="2"/>
      <c r="P202" s="3"/>
      <c r="Q202" s="3"/>
      <c r="R202" s="62"/>
      <c r="S202" s="62"/>
      <c r="T202" s="2"/>
      <c r="U202" s="2"/>
      <c r="V202" s="2"/>
      <c r="W202" s="2"/>
      <c r="X202" s="2"/>
      <c r="Y202" s="84"/>
      <c r="AB202" s="82"/>
      <c r="AC202" s="82"/>
      <c r="AD202" s="62"/>
      <c r="AE202" s="62"/>
      <c r="AF202" s="82"/>
      <c r="AG202" s="82"/>
      <c r="AH202" s="82"/>
      <c r="AK202" s="2"/>
      <c r="AL202" s="90"/>
      <c r="AM202" s="91"/>
      <c r="AO202" s="1"/>
    </row>
    <row r="203" spans="5:41" x14ac:dyDescent="0.2">
      <c r="E203" s="4"/>
      <c r="F203" s="219"/>
      <c r="G203" s="122"/>
      <c r="H203" s="82"/>
      <c r="I203" s="82"/>
      <c r="J203" s="82"/>
      <c r="K203" s="82"/>
      <c r="L203" s="82"/>
      <c r="M203" s="82"/>
      <c r="N203" s="2"/>
      <c r="O203" s="2"/>
      <c r="P203" s="3"/>
      <c r="Q203" s="3"/>
      <c r="R203" s="62"/>
      <c r="S203" s="62"/>
      <c r="T203" s="2"/>
      <c r="U203" s="2"/>
      <c r="V203" s="2"/>
      <c r="W203" s="2"/>
      <c r="X203" s="2"/>
      <c r="Y203" s="84"/>
      <c r="AB203" s="82"/>
      <c r="AC203" s="82"/>
      <c r="AD203" s="62"/>
      <c r="AE203" s="62"/>
      <c r="AF203" s="82"/>
      <c r="AG203" s="82"/>
      <c r="AH203" s="82"/>
      <c r="AK203" s="2"/>
      <c r="AL203" s="90"/>
      <c r="AM203" s="91"/>
      <c r="AO203" s="1"/>
    </row>
    <row r="204" spans="5:41" x14ac:dyDescent="0.2">
      <c r="E204" s="4"/>
      <c r="F204" s="219"/>
      <c r="G204" s="122"/>
      <c r="H204" s="82"/>
      <c r="I204" s="82"/>
      <c r="J204" s="82"/>
      <c r="K204" s="82"/>
      <c r="L204" s="82"/>
      <c r="M204" s="82"/>
      <c r="N204" s="2"/>
      <c r="O204" s="2"/>
      <c r="P204" s="3"/>
      <c r="Q204" s="3"/>
      <c r="R204" s="62"/>
      <c r="S204" s="62"/>
      <c r="T204" s="2"/>
      <c r="U204" s="2"/>
      <c r="V204" s="2"/>
      <c r="W204" s="2"/>
      <c r="X204" s="2"/>
      <c r="Y204" s="84"/>
      <c r="AB204" s="82"/>
      <c r="AC204" s="82"/>
      <c r="AD204" s="62"/>
      <c r="AE204" s="62"/>
      <c r="AF204" s="82"/>
      <c r="AG204" s="82"/>
      <c r="AH204" s="82"/>
      <c r="AK204" s="2"/>
      <c r="AL204" s="90"/>
      <c r="AM204" s="91"/>
      <c r="AO204" s="1"/>
    </row>
    <row r="205" spans="5:41" x14ac:dyDescent="0.2">
      <c r="E205" s="4"/>
      <c r="F205" s="219"/>
      <c r="G205" s="122"/>
      <c r="H205" s="82"/>
      <c r="I205" s="82"/>
      <c r="J205" s="82"/>
      <c r="K205" s="82"/>
      <c r="L205" s="82"/>
      <c r="M205" s="82"/>
      <c r="N205" s="2"/>
      <c r="O205" s="2"/>
      <c r="P205" s="3"/>
      <c r="Q205" s="3"/>
      <c r="R205" s="62"/>
      <c r="S205" s="62"/>
      <c r="T205" s="2"/>
      <c r="U205" s="2"/>
      <c r="V205" s="2"/>
      <c r="W205" s="2"/>
      <c r="X205" s="2"/>
      <c r="Y205" s="84"/>
      <c r="AB205" s="82"/>
      <c r="AC205" s="82"/>
      <c r="AD205" s="62"/>
      <c r="AE205" s="62"/>
      <c r="AF205" s="82"/>
      <c r="AG205" s="82"/>
      <c r="AH205" s="82"/>
      <c r="AK205" s="2"/>
      <c r="AL205" s="90"/>
      <c r="AM205" s="91"/>
      <c r="AO205" s="1"/>
    </row>
    <row r="206" spans="5:41" x14ac:dyDescent="0.2">
      <c r="E206" s="4"/>
      <c r="F206" s="219"/>
      <c r="G206" s="122"/>
      <c r="H206" s="82"/>
      <c r="I206" s="82"/>
      <c r="J206" s="82"/>
      <c r="K206" s="82"/>
      <c r="L206" s="82"/>
      <c r="M206" s="82"/>
      <c r="N206" s="2"/>
      <c r="O206" s="2"/>
      <c r="P206" s="3"/>
      <c r="Q206" s="3"/>
      <c r="R206" s="62"/>
      <c r="S206" s="62"/>
      <c r="T206" s="2"/>
      <c r="U206" s="2"/>
      <c r="V206" s="2"/>
      <c r="W206" s="2"/>
      <c r="X206" s="2"/>
      <c r="Y206" s="84"/>
      <c r="AB206" s="82"/>
      <c r="AC206" s="82"/>
      <c r="AD206" s="62"/>
      <c r="AE206" s="62"/>
      <c r="AF206" s="82"/>
      <c r="AG206" s="82"/>
      <c r="AH206" s="82"/>
      <c r="AK206" s="2"/>
      <c r="AL206" s="90"/>
      <c r="AM206" s="91"/>
      <c r="AO206" s="1"/>
    </row>
    <row r="207" spans="5:41" x14ac:dyDescent="0.2">
      <c r="E207" s="4"/>
      <c r="F207" s="219"/>
      <c r="G207" s="122"/>
      <c r="H207" s="82"/>
      <c r="I207" s="82"/>
      <c r="J207" s="82"/>
      <c r="K207" s="82"/>
      <c r="L207" s="82"/>
      <c r="M207" s="82"/>
      <c r="N207" s="2"/>
      <c r="O207" s="2"/>
      <c r="P207" s="3"/>
      <c r="Q207" s="3"/>
      <c r="R207" s="62"/>
      <c r="S207" s="62"/>
      <c r="T207" s="2"/>
      <c r="U207" s="2"/>
      <c r="V207" s="2"/>
      <c r="W207" s="2"/>
      <c r="X207" s="2"/>
      <c r="Y207" s="84"/>
      <c r="AB207" s="82"/>
      <c r="AC207" s="82"/>
      <c r="AD207" s="62"/>
      <c r="AE207" s="62"/>
      <c r="AF207" s="82"/>
      <c r="AG207" s="82"/>
      <c r="AH207" s="82"/>
      <c r="AK207" s="2"/>
      <c r="AL207" s="90"/>
      <c r="AM207" s="91"/>
      <c r="AO207" s="1"/>
    </row>
    <row r="208" spans="5:41" x14ac:dyDescent="0.2">
      <c r="E208" s="4"/>
      <c r="F208" s="219"/>
      <c r="G208" s="122"/>
      <c r="H208" s="82"/>
      <c r="I208" s="82"/>
      <c r="J208" s="82"/>
      <c r="K208" s="82"/>
      <c r="L208" s="82"/>
      <c r="M208" s="82"/>
      <c r="N208" s="2"/>
      <c r="O208" s="2"/>
      <c r="P208" s="3"/>
      <c r="Q208" s="3"/>
      <c r="R208" s="62"/>
      <c r="S208" s="62"/>
      <c r="T208" s="2"/>
      <c r="U208" s="2"/>
      <c r="V208" s="2"/>
      <c r="W208" s="2"/>
      <c r="X208" s="2"/>
      <c r="Y208" s="84"/>
      <c r="AB208" s="82"/>
      <c r="AC208" s="82"/>
      <c r="AD208" s="62"/>
      <c r="AE208" s="62"/>
      <c r="AF208" s="82"/>
      <c r="AG208" s="82"/>
      <c r="AH208" s="82"/>
      <c r="AK208" s="2"/>
      <c r="AL208" s="90"/>
      <c r="AM208" s="91"/>
      <c r="AO208" s="1"/>
    </row>
    <row r="209" spans="5:41" x14ac:dyDescent="0.2">
      <c r="E209" s="4"/>
      <c r="F209" s="219"/>
      <c r="G209" s="122"/>
      <c r="H209" s="82"/>
      <c r="I209" s="82"/>
      <c r="J209" s="82"/>
      <c r="K209" s="82"/>
      <c r="L209" s="82"/>
      <c r="M209" s="82"/>
      <c r="N209" s="2"/>
      <c r="O209" s="2"/>
      <c r="P209" s="3"/>
      <c r="Q209" s="3"/>
      <c r="R209" s="62"/>
      <c r="S209" s="62"/>
      <c r="T209" s="2"/>
      <c r="U209" s="2"/>
      <c r="V209" s="2"/>
      <c r="W209" s="2"/>
      <c r="X209" s="2"/>
      <c r="Y209" s="84"/>
      <c r="AB209" s="82"/>
      <c r="AC209" s="82"/>
      <c r="AD209" s="62"/>
      <c r="AE209" s="62"/>
      <c r="AF209" s="82"/>
      <c r="AG209" s="82"/>
      <c r="AH209" s="82"/>
      <c r="AK209" s="2"/>
      <c r="AL209" s="90"/>
      <c r="AM209" s="91"/>
      <c r="AO209" s="1"/>
    </row>
    <row r="210" spans="5:41" x14ac:dyDescent="0.2">
      <c r="E210" s="4"/>
      <c r="F210" s="219"/>
      <c r="G210" s="122"/>
      <c r="H210" s="82"/>
      <c r="I210" s="82"/>
      <c r="J210" s="82"/>
      <c r="K210" s="82"/>
      <c r="L210" s="82"/>
      <c r="M210" s="82"/>
      <c r="N210" s="2"/>
      <c r="O210" s="2"/>
      <c r="P210" s="3"/>
      <c r="Q210" s="3"/>
      <c r="R210" s="62"/>
      <c r="S210" s="62"/>
      <c r="T210" s="2"/>
      <c r="U210" s="2"/>
      <c r="V210" s="2"/>
      <c r="W210" s="2"/>
      <c r="X210" s="2"/>
      <c r="Y210" s="84"/>
      <c r="AB210" s="82"/>
      <c r="AC210" s="82"/>
      <c r="AD210" s="62"/>
      <c r="AE210" s="62"/>
      <c r="AF210" s="82"/>
      <c r="AG210" s="82"/>
      <c r="AH210" s="82"/>
      <c r="AK210" s="2"/>
      <c r="AL210" s="90"/>
      <c r="AM210" s="91"/>
      <c r="AO210" s="1"/>
    </row>
    <row r="211" spans="5:41" x14ac:dyDescent="0.2">
      <c r="E211" s="4"/>
      <c r="F211" s="219"/>
      <c r="G211" s="122"/>
      <c r="H211" s="82"/>
      <c r="I211" s="82"/>
      <c r="J211" s="82"/>
      <c r="K211" s="82"/>
      <c r="L211" s="82"/>
      <c r="M211" s="82"/>
      <c r="N211" s="2"/>
      <c r="O211" s="2"/>
      <c r="P211" s="3"/>
      <c r="Q211" s="3"/>
      <c r="R211" s="62"/>
      <c r="S211" s="62"/>
      <c r="T211" s="2"/>
      <c r="U211" s="2"/>
      <c r="V211" s="2"/>
      <c r="W211" s="2"/>
      <c r="X211" s="2"/>
      <c r="Y211" s="84"/>
      <c r="AB211" s="82"/>
      <c r="AC211" s="82"/>
      <c r="AD211" s="62"/>
      <c r="AE211" s="62"/>
      <c r="AF211" s="82"/>
      <c r="AG211" s="82"/>
      <c r="AH211" s="82"/>
      <c r="AK211" s="2"/>
      <c r="AL211" s="90"/>
      <c r="AM211" s="91"/>
      <c r="AO211" s="1"/>
    </row>
    <row r="212" spans="5:41" x14ac:dyDescent="0.2">
      <c r="E212" s="4"/>
      <c r="F212" s="219"/>
      <c r="G212" s="122"/>
      <c r="H212" s="82"/>
      <c r="I212" s="82"/>
      <c r="J212" s="82"/>
      <c r="K212" s="82"/>
      <c r="L212" s="82"/>
      <c r="M212" s="82"/>
      <c r="N212" s="2"/>
      <c r="O212" s="2"/>
      <c r="P212" s="3"/>
      <c r="Q212" s="3"/>
      <c r="R212" s="62"/>
      <c r="S212" s="62"/>
      <c r="T212" s="2"/>
      <c r="U212" s="2"/>
      <c r="V212" s="2"/>
      <c r="W212" s="2"/>
      <c r="X212" s="2"/>
      <c r="Y212" s="84"/>
      <c r="AB212" s="82"/>
      <c r="AC212" s="82"/>
      <c r="AD212" s="62"/>
      <c r="AE212" s="62"/>
      <c r="AF212" s="82"/>
      <c r="AG212" s="82"/>
      <c r="AH212" s="82"/>
      <c r="AK212" s="2"/>
      <c r="AL212" s="90"/>
      <c r="AM212" s="91"/>
      <c r="AO212" s="1"/>
    </row>
    <row r="213" spans="5:41" x14ac:dyDescent="0.2">
      <c r="E213" s="4"/>
      <c r="F213" s="219"/>
      <c r="G213" s="122"/>
      <c r="H213" s="82"/>
      <c r="I213" s="82"/>
      <c r="J213" s="82"/>
      <c r="K213" s="82"/>
      <c r="L213" s="82"/>
      <c r="M213" s="82"/>
      <c r="N213" s="2"/>
      <c r="O213" s="2"/>
      <c r="P213" s="3"/>
      <c r="Q213" s="3"/>
      <c r="R213" s="62"/>
      <c r="S213" s="62"/>
      <c r="T213" s="2"/>
      <c r="U213" s="2"/>
      <c r="V213" s="2"/>
      <c r="W213" s="2"/>
      <c r="X213" s="2"/>
      <c r="Y213" s="84"/>
      <c r="AB213" s="82"/>
      <c r="AC213" s="82"/>
      <c r="AD213" s="62"/>
      <c r="AE213" s="62"/>
      <c r="AF213" s="82"/>
      <c r="AG213" s="82"/>
      <c r="AH213" s="82"/>
      <c r="AK213" s="2"/>
      <c r="AL213" s="90"/>
      <c r="AM213" s="91"/>
      <c r="AO213" s="1"/>
    </row>
    <row r="214" spans="5:41" x14ac:dyDescent="0.2">
      <c r="E214" s="4"/>
      <c r="F214" s="219"/>
      <c r="G214" s="122"/>
      <c r="H214" s="82"/>
      <c r="I214" s="82"/>
      <c r="J214" s="82"/>
      <c r="K214" s="82"/>
      <c r="L214" s="82"/>
      <c r="M214" s="82"/>
      <c r="N214" s="2"/>
      <c r="O214" s="2"/>
      <c r="P214" s="3"/>
      <c r="Q214" s="3"/>
      <c r="R214" s="62"/>
      <c r="S214" s="62"/>
      <c r="T214" s="2"/>
      <c r="U214" s="2"/>
      <c r="V214" s="2"/>
      <c r="W214" s="2"/>
      <c r="X214" s="2"/>
      <c r="Y214" s="84"/>
      <c r="AB214" s="82"/>
      <c r="AC214" s="82"/>
      <c r="AD214" s="62"/>
      <c r="AE214" s="62"/>
      <c r="AF214" s="82"/>
      <c r="AG214" s="82"/>
      <c r="AH214" s="82"/>
      <c r="AK214" s="2"/>
      <c r="AL214" s="90"/>
      <c r="AM214" s="91"/>
      <c r="AO214" s="1"/>
    </row>
    <row r="215" spans="5:41" x14ac:dyDescent="0.2">
      <c r="E215" s="4"/>
      <c r="F215" s="219"/>
      <c r="G215" s="122"/>
      <c r="H215" s="82"/>
      <c r="I215" s="82"/>
      <c r="J215" s="82"/>
      <c r="K215" s="82"/>
      <c r="L215" s="82"/>
      <c r="M215" s="82"/>
      <c r="N215" s="2"/>
      <c r="O215" s="2"/>
      <c r="P215" s="3"/>
      <c r="Q215" s="3"/>
      <c r="R215" s="62"/>
      <c r="S215" s="62"/>
      <c r="T215" s="2"/>
      <c r="U215" s="2"/>
      <c r="V215" s="2"/>
      <c r="W215" s="2"/>
      <c r="X215" s="2"/>
      <c r="Y215" s="84"/>
      <c r="AB215" s="82"/>
      <c r="AC215" s="82"/>
      <c r="AD215" s="62"/>
      <c r="AE215" s="62"/>
      <c r="AF215" s="82"/>
      <c r="AG215" s="82"/>
      <c r="AH215" s="82"/>
      <c r="AK215" s="2"/>
      <c r="AL215" s="90"/>
      <c r="AM215" s="91"/>
      <c r="AO215" s="1"/>
    </row>
    <row r="216" spans="5:41" x14ac:dyDescent="0.2">
      <c r="E216" s="4"/>
      <c r="F216" s="219"/>
      <c r="G216" s="122"/>
      <c r="H216" s="82"/>
      <c r="I216" s="82"/>
      <c r="J216" s="82"/>
      <c r="K216" s="82"/>
      <c r="L216" s="82"/>
      <c r="M216" s="82"/>
      <c r="N216" s="2"/>
      <c r="O216" s="2"/>
      <c r="P216" s="3"/>
      <c r="Q216" s="3"/>
      <c r="R216" s="62"/>
      <c r="S216" s="62"/>
      <c r="T216" s="2"/>
      <c r="U216" s="2"/>
      <c r="V216" s="2"/>
      <c r="W216" s="2"/>
      <c r="X216" s="2"/>
      <c r="Y216" s="84"/>
      <c r="AB216" s="82"/>
      <c r="AC216" s="82"/>
      <c r="AD216" s="62"/>
      <c r="AE216" s="62"/>
      <c r="AF216" s="82"/>
      <c r="AG216" s="82"/>
      <c r="AH216" s="82"/>
      <c r="AK216" s="2"/>
      <c r="AL216" s="90"/>
      <c r="AM216" s="91"/>
      <c r="AO216" s="1"/>
    </row>
    <row r="217" spans="5:41" x14ac:dyDescent="0.2">
      <c r="E217" s="4"/>
      <c r="F217" s="219"/>
      <c r="G217" s="122"/>
      <c r="H217" s="82"/>
      <c r="I217" s="82"/>
      <c r="J217" s="82"/>
      <c r="K217" s="82"/>
      <c r="L217" s="82"/>
      <c r="M217" s="82"/>
      <c r="N217" s="2"/>
      <c r="O217" s="2"/>
      <c r="P217" s="3"/>
      <c r="Q217" s="3"/>
      <c r="R217" s="62"/>
      <c r="S217" s="62"/>
      <c r="T217" s="2"/>
      <c r="U217" s="2"/>
      <c r="V217" s="2"/>
      <c r="W217" s="2"/>
      <c r="X217" s="2"/>
      <c r="Y217" s="84"/>
      <c r="AB217" s="82"/>
      <c r="AC217" s="82"/>
      <c r="AD217" s="62"/>
      <c r="AE217" s="62"/>
      <c r="AF217" s="82"/>
      <c r="AG217" s="82"/>
      <c r="AH217" s="82"/>
      <c r="AK217" s="2"/>
      <c r="AL217" s="90"/>
      <c r="AM217" s="91"/>
      <c r="AO217" s="1"/>
    </row>
    <row r="218" spans="5:41" x14ac:dyDescent="0.2">
      <c r="E218" s="4"/>
      <c r="F218" s="219"/>
      <c r="G218" s="122"/>
      <c r="H218" s="82"/>
      <c r="I218" s="82"/>
      <c r="J218" s="82"/>
      <c r="K218" s="82"/>
      <c r="L218" s="82"/>
      <c r="M218" s="82"/>
      <c r="N218" s="2"/>
      <c r="O218" s="2"/>
      <c r="P218" s="3"/>
      <c r="Q218" s="3"/>
      <c r="R218" s="62"/>
      <c r="S218" s="62"/>
      <c r="T218" s="2"/>
      <c r="U218" s="2"/>
      <c r="V218" s="2"/>
      <c r="W218" s="2"/>
      <c r="X218" s="2"/>
      <c r="Y218" s="84"/>
      <c r="AB218" s="82"/>
      <c r="AC218" s="82"/>
      <c r="AD218" s="62"/>
      <c r="AE218" s="62"/>
      <c r="AF218" s="82"/>
      <c r="AG218" s="82"/>
      <c r="AH218" s="82"/>
      <c r="AK218" s="2"/>
      <c r="AL218" s="90"/>
      <c r="AM218" s="91"/>
      <c r="AO218" s="1"/>
    </row>
    <row r="219" spans="5:41" x14ac:dyDescent="0.2">
      <c r="E219" s="4"/>
      <c r="F219" s="219"/>
      <c r="G219" s="122"/>
      <c r="H219" s="82"/>
      <c r="I219" s="82"/>
      <c r="J219" s="82"/>
      <c r="K219" s="82"/>
      <c r="L219" s="82"/>
      <c r="M219" s="82"/>
      <c r="N219" s="2"/>
      <c r="O219" s="2"/>
      <c r="P219" s="3"/>
      <c r="Q219" s="3"/>
      <c r="R219" s="62"/>
      <c r="S219" s="62"/>
      <c r="T219" s="2"/>
      <c r="U219" s="2"/>
      <c r="V219" s="2"/>
      <c r="W219" s="2"/>
      <c r="X219" s="2"/>
      <c r="Y219" s="84"/>
      <c r="AB219" s="82"/>
      <c r="AC219" s="82"/>
      <c r="AD219" s="62"/>
      <c r="AE219" s="62"/>
      <c r="AF219" s="82"/>
      <c r="AG219" s="82"/>
      <c r="AH219" s="82"/>
      <c r="AK219" s="2"/>
      <c r="AL219" s="90"/>
      <c r="AM219" s="91"/>
    </row>
    <row r="220" spans="5:41" x14ac:dyDescent="0.2">
      <c r="E220" s="4"/>
      <c r="F220" s="219"/>
      <c r="G220" s="122"/>
      <c r="H220" s="82"/>
      <c r="I220" s="82"/>
      <c r="J220" s="82"/>
      <c r="K220" s="82"/>
      <c r="L220" s="82"/>
      <c r="M220" s="82"/>
      <c r="N220" s="2"/>
      <c r="O220" s="2"/>
      <c r="P220" s="3"/>
      <c r="Q220" s="3"/>
      <c r="R220" s="62"/>
      <c r="S220" s="62"/>
      <c r="T220" s="2"/>
      <c r="U220" s="2"/>
      <c r="V220" s="2"/>
      <c r="W220" s="2"/>
      <c r="X220" s="2"/>
      <c r="Y220" s="84"/>
      <c r="AB220" s="82"/>
      <c r="AC220" s="82"/>
      <c r="AD220" s="62"/>
      <c r="AE220" s="62"/>
      <c r="AF220" s="82"/>
      <c r="AG220" s="82"/>
      <c r="AH220" s="82"/>
      <c r="AK220" s="2"/>
      <c r="AL220" s="90"/>
      <c r="AM220" s="91"/>
    </row>
    <row r="221" spans="5:41" x14ac:dyDescent="0.2">
      <c r="E221" s="4"/>
      <c r="F221" s="219"/>
      <c r="G221" s="122"/>
      <c r="H221" s="82"/>
      <c r="I221" s="82"/>
      <c r="J221" s="82"/>
      <c r="K221" s="82"/>
      <c r="L221" s="82"/>
      <c r="M221" s="82"/>
      <c r="N221" s="2"/>
      <c r="O221" s="2"/>
      <c r="P221" s="3"/>
      <c r="Q221" s="3"/>
      <c r="R221" s="62"/>
      <c r="S221" s="62"/>
      <c r="T221" s="2"/>
      <c r="U221" s="2"/>
      <c r="V221" s="2"/>
      <c r="W221" s="2"/>
      <c r="X221" s="2"/>
      <c r="Y221" s="84"/>
      <c r="AB221" s="82"/>
      <c r="AC221" s="82"/>
      <c r="AD221" s="62"/>
      <c r="AE221" s="62"/>
      <c r="AF221" s="82"/>
      <c r="AG221" s="82"/>
      <c r="AH221" s="82"/>
      <c r="AK221" s="2"/>
      <c r="AL221" s="90"/>
      <c r="AM221" s="91"/>
    </row>
    <row r="222" spans="5:41" x14ac:dyDescent="0.2">
      <c r="E222" s="4"/>
      <c r="F222" s="219"/>
      <c r="G222" s="122"/>
      <c r="H222" s="82"/>
      <c r="I222" s="82"/>
      <c r="J222" s="82"/>
      <c r="K222" s="82"/>
      <c r="L222" s="82"/>
      <c r="M222" s="82"/>
      <c r="N222" s="2"/>
      <c r="O222" s="2"/>
      <c r="P222" s="3"/>
      <c r="Q222" s="3"/>
      <c r="R222" s="62"/>
      <c r="S222" s="62"/>
      <c r="T222" s="2"/>
      <c r="U222" s="2"/>
      <c r="V222" s="2"/>
      <c r="W222" s="2"/>
      <c r="X222" s="2"/>
      <c r="Y222" s="84"/>
      <c r="AB222" s="82"/>
      <c r="AC222" s="82"/>
      <c r="AD222" s="62"/>
      <c r="AE222" s="62"/>
      <c r="AF222" s="82"/>
      <c r="AG222" s="82"/>
      <c r="AH222" s="82"/>
      <c r="AK222" s="2"/>
      <c r="AL222" s="90"/>
      <c r="AM222" s="91"/>
    </row>
    <row r="223" spans="5:41" x14ac:dyDescent="0.2">
      <c r="E223" s="4"/>
      <c r="F223" s="219"/>
      <c r="G223" s="122"/>
      <c r="H223" s="82"/>
      <c r="I223" s="82"/>
      <c r="J223" s="82"/>
      <c r="K223" s="82"/>
      <c r="L223" s="82"/>
      <c r="M223" s="82"/>
      <c r="N223" s="2"/>
      <c r="O223" s="2"/>
      <c r="P223" s="3"/>
      <c r="Q223" s="3"/>
      <c r="R223" s="62"/>
      <c r="S223" s="62"/>
      <c r="T223" s="2"/>
      <c r="U223" s="2"/>
      <c r="V223" s="2"/>
      <c r="W223" s="2"/>
      <c r="X223" s="2"/>
      <c r="Y223" s="84"/>
      <c r="AB223" s="82"/>
      <c r="AC223" s="82"/>
      <c r="AD223" s="62"/>
      <c r="AE223" s="62"/>
      <c r="AF223" s="82"/>
      <c r="AG223" s="82"/>
      <c r="AH223" s="82"/>
      <c r="AK223" s="2"/>
      <c r="AL223" s="90"/>
      <c r="AM223" s="91"/>
    </row>
    <row r="224" spans="5:41" x14ac:dyDescent="0.2">
      <c r="E224" s="4"/>
      <c r="F224" s="219"/>
      <c r="G224" s="122"/>
      <c r="H224" s="82"/>
      <c r="I224" s="82"/>
      <c r="J224" s="82"/>
      <c r="K224" s="82"/>
      <c r="L224" s="82"/>
      <c r="M224" s="82"/>
      <c r="N224" s="2"/>
      <c r="O224" s="2"/>
      <c r="P224" s="3"/>
      <c r="Q224" s="3"/>
      <c r="R224" s="62"/>
      <c r="S224" s="62"/>
      <c r="T224" s="2"/>
      <c r="U224" s="2"/>
      <c r="V224" s="2"/>
      <c r="W224" s="2"/>
      <c r="X224" s="2"/>
      <c r="Y224" s="84"/>
      <c r="AB224" s="82"/>
      <c r="AC224" s="82"/>
      <c r="AD224" s="62"/>
      <c r="AE224" s="62"/>
      <c r="AF224" s="82"/>
      <c r="AG224" s="82"/>
      <c r="AH224" s="82"/>
      <c r="AK224" s="2"/>
      <c r="AL224" s="90"/>
      <c r="AM224" s="91"/>
    </row>
    <row r="225" spans="5:39" x14ac:dyDescent="0.2">
      <c r="E225" s="4"/>
      <c r="F225" s="219"/>
      <c r="G225" s="122"/>
      <c r="H225" s="82"/>
      <c r="I225" s="82"/>
      <c r="J225" s="82"/>
      <c r="K225" s="82"/>
      <c r="L225" s="82"/>
      <c r="M225" s="82"/>
      <c r="N225" s="2"/>
      <c r="O225" s="2"/>
      <c r="P225" s="3"/>
      <c r="Q225" s="3"/>
      <c r="R225" s="62"/>
      <c r="S225" s="62"/>
      <c r="T225" s="2"/>
      <c r="U225" s="2"/>
      <c r="V225" s="2"/>
      <c r="W225" s="2"/>
      <c r="X225" s="2"/>
      <c r="Y225" s="84"/>
      <c r="AB225" s="82"/>
      <c r="AC225" s="82"/>
      <c r="AD225" s="62"/>
      <c r="AE225" s="62"/>
      <c r="AF225" s="82"/>
      <c r="AG225" s="82"/>
      <c r="AH225" s="82"/>
      <c r="AK225" s="2"/>
      <c r="AL225" s="90"/>
      <c r="AM225" s="91"/>
    </row>
    <row r="226" spans="5:39" x14ac:dyDescent="0.2">
      <c r="E226" s="4"/>
      <c r="F226" s="219"/>
      <c r="G226" s="122"/>
      <c r="H226" s="82"/>
      <c r="I226" s="82"/>
      <c r="J226" s="82"/>
      <c r="K226" s="82"/>
      <c r="L226" s="82"/>
      <c r="M226" s="82"/>
      <c r="N226" s="2"/>
      <c r="O226" s="2"/>
      <c r="P226" s="3"/>
      <c r="Q226" s="3"/>
      <c r="R226" s="62"/>
      <c r="S226" s="62"/>
      <c r="T226" s="2"/>
      <c r="U226" s="2"/>
      <c r="V226" s="2"/>
      <c r="W226" s="2"/>
      <c r="X226" s="2"/>
      <c r="Y226" s="84"/>
      <c r="AB226" s="82"/>
      <c r="AC226" s="82"/>
      <c r="AD226" s="62"/>
      <c r="AE226" s="62"/>
      <c r="AF226" s="82"/>
      <c r="AG226" s="82"/>
      <c r="AH226" s="82"/>
      <c r="AK226" s="2"/>
      <c r="AL226" s="90"/>
      <c r="AM226" s="91"/>
    </row>
    <row r="227" spans="5:39" x14ac:dyDescent="0.2">
      <c r="E227" s="4"/>
      <c r="F227" s="219"/>
      <c r="G227" s="122"/>
      <c r="H227" s="82"/>
      <c r="I227" s="82"/>
      <c r="J227" s="82"/>
      <c r="K227" s="82"/>
      <c r="L227" s="82"/>
      <c r="M227" s="82"/>
      <c r="N227" s="2"/>
      <c r="O227" s="2"/>
      <c r="P227" s="3"/>
      <c r="Q227" s="3"/>
      <c r="R227" s="62"/>
      <c r="S227" s="62"/>
      <c r="T227" s="2"/>
      <c r="U227" s="2"/>
      <c r="V227" s="2"/>
      <c r="W227" s="2"/>
      <c r="X227" s="2"/>
      <c r="Y227" s="84"/>
      <c r="AB227" s="82"/>
      <c r="AC227" s="82"/>
      <c r="AD227" s="62"/>
      <c r="AE227" s="62"/>
      <c r="AF227" s="82"/>
      <c r="AG227" s="82"/>
      <c r="AH227" s="82"/>
      <c r="AK227" s="2"/>
      <c r="AL227" s="90"/>
      <c r="AM227" s="91"/>
    </row>
    <row r="228" spans="5:39" x14ac:dyDescent="0.2">
      <c r="E228" s="4"/>
      <c r="F228" s="219"/>
      <c r="G228" s="122"/>
      <c r="H228" s="82"/>
      <c r="I228" s="82"/>
      <c r="J228" s="82"/>
      <c r="K228" s="82"/>
      <c r="L228" s="82"/>
      <c r="M228" s="82"/>
      <c r="N228" s="2"/>
      <c r="O228" s="2"/>
      <c r="P228" s="3"/>
      <c r="Q228" s="3"/>
      <c r="R228" s="62"/>
      <c r="S228" s="62"/>
      <c r="T228" s="2"/>
      <c r="U228" s="2"/>
      <c r="V228" s="2"/>
      <c r="W228" s="2"/>
      <c r="X228" s="2"/>
      <c r="Y228" s="84"/>
      <c r="AB228" s="82"/>
      <c r="AC228" s="82"/>
      <c r="AD228" s="62"/>
      <c r="AE228" s="62"/>
      <c r="AF228" s="82"/>
      <c r="AG228" s="82"/>
      <c r="AH228" s="82"/>
      <c r="AK228" s="2"/>
      <c r="AL228" s="90"/>
      <c r="AM228" s="91"/>
    </row>
    <row r="229" spans="5:39" x14ac:dyDescent="0.2">
      <c r="E229" s="4"/>
      <c r="F229" s="219"/>
      <c r="G229" s="122"/>
      <c r="H229" s="82"/>
      <c r="I229" s="82"/>
      <c r="J229" s="82"/>
      <c r="K229" s="82"/>
      <c r="L229" s="82"/>
      <c r="M229" s="82"/>
      <c r="N229" s="2"/>
      <c r="O229" s="2"/>
      <c r="P229" s="3"/>
      <c r="Q229" s="3"/>
      <c r="R229" s="62"/>
      <c r="S229" s="62"/>
      <c r="T229" s="2"/>
      <c r="U229" s="2"/>
      <c r="V229" s="2"/>
      <c r="W229" s="2"/>
      <c r="X229" s="2"/>
      <c r="Y229" s="84"/>
      <c r="AB229" s="82"/>
      <c r="AC229" s="82"/>
      <c r="AD229" s="62"/>
      <c r="AE229" s="62"/>
      <c r="AF229" s="82"/>
      <c r="AG229" s="82"/>
      <c r="AH229" s="82"/>
      <c r="AK229" s="2"/>
      <c r="AL229" s="90"/>
      <c r="AM229" s="91"/>
    </row>
    <row r="230" spans="5:39" x14ac:dyDescent="0.2">
      <c r="E230" s="4"/>
      <c r="F230" s="219"/>
      <c r="G230" s="122"/>
      <c r="H230" s="82"/>
      <c r="I230" s="82"/>
      <c r="J230" s="82"/>
      <c r="K230" s="82"/>
      <c r="L230" s="82"/>
      <c r="M230" s="82"/>
      <c r="N230" s="2"/>
      <c r="O230" s="2"/>
      <c r="P230" s="3"/>
      <c r="Q230" s="3"/>
      <c r="R230" s="62"/>
      <c r="S230" s="62"/>
      <c r="T230" s="2"/>
      <c r="U230" s="2"/>
      <c r="V230" s="2"/>
      <c r="W230" s="2"/>
      <c r="X230" s="2"/>
      <c r="Y230" s="84"/>
      <c r="AB230" s="82"/>
      <c r="AC230" s="82"/>
      <c r="AD230" s="62"/>
      <c r="AE230" s="62"/>
      <c r="AF230" s="82"/>
      <c r="AG230" s="82"/>
      <c r="AH230" s="82"/>
      <c r="AK230" s="2"/>
      <c r="AL230" s="90"/>
      <c r="AM230" s="91"/>
    </row>
    <row r="231" spans="5:39" x14ac:dyDescent="0.2">
      <c r="E231" s="4"/>
      <c r="F231" s="219"/>
      <c r="G231" s="122"/>
      <c r="H231" s="82"/>
      <c r="I231" s="82"/>
      <c r="J231" s="82"/>
      <c r="K231" s="82"/>
      <c r="L231" s="82"/>
      <c r="M231" s="82"/>
      <c r="N231" s="2"/>
      <c r="O231" s="2"/>
      <c r="P231" s="3"/>
      <c r="Q231" s="3"/>
      <c r="R231" s="62"/>
      <c r="S231" s="62"/>
      <c r="T231" s="2"/>
      <c r="U231" s="2"/>
      <c r="V231" s="2"/>
      <c r="W231" s="2"/>
      <c r="X231" s="2"/>
      <c r="Y231" s="84"/>
      <c r="AB231" s="82"/>
      <c r="AC231" s="82"/>
      <c r="AD231" s="62"/>
      <c r="AE231" s="62"/>
      <c r="AF231" s="82"/>
      <c r="AG231" s="82"/>
      <c r="AH231" s="82"/>
      <c r="AK231" s="2"/>
      <c r="AL231" s="90"/>
      <c r="AM231" s="91"/>
    </row>
    <row r="232" spans="5:39" x14ac:dyDescent="0.2">
      <c r="E232" s="4"/>
      <c r="F232" s="219"/>
      <c r="G232" s="122"/>
      <c r="H232" s="82"/>
      <c r="I232" s="82"/>
      <c r="J232" s="82"/>
      <c r="K232" s="82"/>
      <c r="L232" s="82"/>
      <c r="M232" s="82"/>
      <c r="N232" s="2"/>
      <c r="O232" s="2"/>
      <c r="P232" s="3"/>
      <c r="Q232" s="3"/>
      <c r="R232" s="62"/>
      <c r="S232" s="62"/>
      <c r="T232" s="2"/>
      <c r="U232" s="2"/>
      <c r="V232" s="2"/>
      <c r="W232" s="2"/>
      <c r="X232" s="2"/>
      <c r="Y232" s="84"/>
      <c r="AB232" s="82"/>
      <c r="AC232" s="82"/>
      <c r="AD232" s="62"/>
      <c r="AE232" s="62"/>
      <c r="AF232" s="82"/>
      <c r="AG232" s="82"/>
      <c r="AH232" s="82"/>
      <c r="AK232" s="2"/>
      <c r="AL232" s="90"/>
      <c r="AM232" s="91"/>
    </row>
    <row r="233" spans="5:39" x14ac:dyDescent="0.2">
      <c r="E233" s="4"/>
      <c r="F233" s="219"/>
      <c r="G233" s="122"/>
      <c r="H233" s="82"/>
      <c r="I233" s="82"/>
      <c r="J233" s="82"/>
      <c r="K233" s="82"/>
      <c r="L233" s="82"/>
      <c r="M233" s="82"/>
      <c r="N233" s="2"/>
      <c r="O233" s="2"/>
      <c r="P233" s="3"/>
      <c r="Q233" s="3"/>
      <c r="R233" s="62"/>
      <c r="S233" s="62"/>
      <c r="T233" s="2"/>
      <c r="U233" s="2"/>
      <c r="V233" s="2"/>
      <c r="W233" s="2"/>
      <c r="X233" s="2"/>
      <c r="Y233" s="84"/>
      <c r="AB233" s="82"/>
      <c r="AC233" s="82"/>
      <c r="AD233" s="62"/>
      <c r="AE233" s="62"/>
      <c r="AF233" s="82"/>
      <c r="AG233" s="82"/>
      <c r="AH233" s="82"/>
      <c r="AK233" s="2"/>
      <c r="AL233" s="90"/>
      <c r="AM233" s="91"/>
    </row>
    <row r="234" spans="5:39" x14ac:dyDescent="0.2">
      <c r="E234" s="4"/>
      <c r="F234" s="219"/>
      <c r="G234" s="122"/>
      <c r="H234" s="82"/>
      <c r="I234" s="82"/>
      <c r="J234" s="82"/>
      <c r="K234" s="82"/>
      <c r="L234" s="82"/>
      <c r="M234" s="82"/>
      <c r="N234" s="2"/>
      <c r="O234" s="2"/>
      <c r="P234" s="3"/>
      <c r="Q234" s="3"/>
      <c r="R234" s="62"/>
      <c r="S234" s="62"/>
      <c r="T234" s="2"/>
      <c r="U234" s="2"/>
      <c r="V234" s="2"/>
      <c r="W234" s="2"/>
      <c r="X234" s="2"/>
      <c r="Y234" s="84"/>
      <c r="AB234" s="82"/>
      <c r="AC234" s="82"/>
      <c r="AD234" s="62"/>
      <c r="AE234" s="62"/>
      <c r="AF234" s="82"/>
      <c r="AG234" s="82"/>
      <c r="AH234" s="82"/>
      <c r="AK234" s="2"/>
      <c r="AL234" s="90"/>
      <c r="AM234" s="91"/>
    </row>
    <row r="235" spans="5:39" x14ac:dyDescent="0.2">
      <c r="E235" s="4"/>
      <c r="F235" s="219"/>
      <c r="G235" s="122"/>
      <c r="H235" s="82"/>
      <c r="I235" s="82"/>
      <c r="J235" s="82"/>
      <c r="K235" s="82"/>
      <c r="L235" s="82"/>
      <c r="M235" s="82"/>
      <c r="N235" s="2"/>
      <c r="O235" s="2"/>
      <c r="P235" s="3"/>
      <c r="Q235" s="3"/>
      <c r="R235" s="62"/>
      <c r="S235" s="62"/>
      <c r="T235" s="2"/>
      <c r="U235" s="2"/>
      <c r="V235" s="2"/>
      <c r="W235" s="2"/>
      <c r="X235" s="2"/>
      <c r="Y235" s="84"/>
      <c r="AB235" s="82"/>
      <c r="AC235" s="82"/>
      <c r="AD235" s="62"/>
      <c r="AE235" s="62"/>
      <c r="AF235" s="82"/>
      <c r="AG235" s="82"/>
      <c r="AH235" s="82"/>
      <c r="AK235" s="2"/>
      <c r="AL235" s="90"/>
      <c r="AM235" s="91"/>
    </row>
    <row r="236" spans="5:39" x14ac:dyDescent="0.2">
      <c r="E236" s="4"/>
      <c r="F236" s="219"/>
      <c r="G236" s="122"/>
      <c r="H236" s="82"/>
      <c r="I236" s="82"/>
      <c r="J236" s="82"/>
      <c r="K236" s="82"/>
      <c r="L236" s="82"/>
      <c r="M236" s="82"/>
      <c r="N236" s="2"/>
      <c r="O236" s="2"/>
      <c r="P236" s="3"/>
      <c r="Q236" s="3"/>
      <c r="R236" s="62"/>
      <c r="S236" s="62"/>
      <c r="T236" s="2"/>
      <c r="U236" s="2"/>
      <c r="V236" s="2"/>
      <c r="W236" s="2"/>
      <c r="X236" s="2"/>
      <c r="Y236" s="84"/>
      <c r="AB236" s="82"/>
      <c r="AC236" s="82"/>
      <c r="AD236" s="62"/>
      <c r="AE236" s="62"/>
      <c r="AF236" s="82"/>
      <c r="AG236" s="82"/>
      <c r="AH236" s="82"/>
      <c r="AK236" s="2"/>
      <c r="AL236" s="90"/>
      <c r="AM236" s="91"/>
    </row>
    <row r="237" spans="5:39" x14ac:dyDescent="0.2">
      <c r="E237" s="4"/>
      <c r="F237" s="219"/>
      <c r="G237" s="122"/>
      <c r="H237" s="82"/>
      <c r="I237" s="82"/>
      <c r="J237" s="82"/>
      <c r="K237" s="82"/>
      <c r="L237" s="82"/>
      <c r="M237" s="82"/>
      <c r="N237" s="2"/>
      <c r="O237" s="2"/>
      <c r="P237" s="3"/>
      <c r="Q237" s="3"/>
      <c r="R237" s="62"/>
      <c r="S237" s="62"/>
      <c r="T237" s="2"/>
      <c r="U237" s="2"/>
      <c r="V237" s="2"/>
      <c r="W237" s="2"/>
      <c r="X237" s="2"/>
      <c r="Y237" s="84"/>
      <c r="AB237" s="82"/>
      <c r="AC237" s="82"/>
      <c r="AD237" s="62"/>
      <c r="AE237" s="62"/>
      <c r="AF237" s="82"/>
      <c r="AG237" s="82"/>
      <c r="AH237" s="82"/>
      <c r="AK237" s="2"/>
      <c r="AL237" s="90"/>
      <c r="AM237" s="91"/>
    </row>
    <row r="238" spans="5:39" x14ac:dyDescent="0.2">
      <c r="E238" s="4"/>
      <c r="F238" s="219"/>
      <c r="G238" s="122"/>
      <c r="H238" s="82"/>
      <c r="I238" s="82"/>
      <c r="J238" s="82"/>
      <c r="K238" s="82"/>
      <c r="L238" s="82"/>
      <c r="M238" s="82"/>
      <c r="N238" s="2"/>
      <c r="O238" s="2"/>
      <c r="P238" s="3"/>
      <c r="Q238" s="3"/>
      <c r="R238" s="62"/>
      <c r="S238" s="62"/>
      <c r="T238" s="2"/>
      <c r="U238" s="2"/>
      <c r="V238" s="2"/>
      <c r="W238" s="2"/>
      <c r="X238" s="2"/>
      <c r="Y238" s="84"/>
      <c r="AB238" s="82"/>
      <c r="AC238" s="82"/>
      <c r="AD238" s="62"/>
      <c r="AE238" s="62"/>
      <c r="AF238" s="82"/>
      <c r="AG238" s="82"/>
      <c r="AH238" s="82"/>
      <c r="AK238" s="2"/>
      <c r="AL238" s="90"/>
      <c r="AM238" s="91"/>
    </row>
    <row r="239" spans="5:39" x14ac:dyDescent="0.2">
      <c r="E239" s="4"/>
      <c r="F239" s="219"/>
      <c r="G239" s="122"/>
      <c r="H239" s="82"/>
      <c r="I239" s="82"/>
      <c r="J239" s="82"/>
      <c r="K239" s="82"/>
      <c r="L239" s="82"/>
      <c r="M239" s="82"/>
      <c r="N239" s="2"/>
      <c r="O239" s="2"/>
      <c r="P239" s="3"/>
      <c r="Q239" s="3"/>
      <c r="R239" s="62"/>
      <c r="S239" s="62"/>
      <c r="T239" s="2"/>
      <c r="U239" s="2"/>
      <c r="V239" s="2"/>
      <c r="W239" s="2"/>
      <c r="X239" s="2"/>
      <c r="Y239" s="84"/>
      <c r="AB239" s="82"/>
      <c r="AC239" s="82"/>
      <c r="AD239" s="62"/>
      <c r="AE239" s="62"/>
      <c r="AF239" s="82"/>
      <c r="AG239" s="82"/>
      <c r="AH239" s="82"/>
      <c r="AK239" s="2"/>
      <c r="AL239" s="90"/>
      <c r="AM239" s="91"/>
    </row>
    <row r="240" spans="5:39" x14ac:dyDescent="0.2">
      <c r="E240" s="4"/>
      <c r="F240" s="219"/>
      <c r="G240" s="122"/>
      <c r="H240" s="82"/>
      <c r="I240" s="82"/>
      <c r="J240" s="82"/>
      <c r="K240" s="82"/>
      <c r="L240" s="82"/>
      <c r="M240" s="82"/>
      <c r="N240" s="2"/>
      <c r="O240" s="2"/>
      <c r="P240" s="3"/>
      <c r="Q240" s="3"/>
      <c r="R240" s="62"/>
      <c r="S240" s="62"/>
      <c r="T240" s="2"/>
      <c r="U240" s="2"/>
      <c r="V240" s="2"/>
      <c r="W240" s="2"/>
      <c r="X240" s="2"/>
      <c r="Y240" s="84"/>
      <c r="AB240" s="82"/>
      <c r="AC240" s="82"/>
      <c r="AD240" s="62"/>
      <c r="AE240" s="62"/>
      <c r="AF240" s="82"/>
      <c r="AG240" s="82"/>
      <c r="AH240" s="82"/>
      <c r="AK240" s="2"/>
      <c r="AL240" s="90"/>
      <c r="AM240" s="91"/>
    </row>
    <row r="241" spans="5:39" x14ac:dyDescent="0.2">
      <c r="E241" s="4"/>
      <c r="F241" s="219"/>
      <c r="G241" s="122"/>
      <c r="H241" s="82"/>
      <c r="I241" s="82"/>
      <c r="J241" s="82"/>
      <c r="K241" s="82"/>
      <c r="L241" s="82"/>
      <c r="M241" s="82"/>
      <c r="N241" s="2"/>
      <c r="O241" s="2"/>
      <c r="P241" s="3"/>
      <c r="Q241" s="3"/>
      <c r="R241" s="62"/>
      <c r="S241" s="62"/>
      <c r="T241" s="2"/>
      <c r="U241" s="2"/>
      <c r="V241" s="2"/>
      <c r="W241" s="2"/>
      <c r="X241" s="2"/>
      <c r="Y241" s="84"/>
      <c r="AB241" s="82"/>
      <c r="AC241" s="82"/>
      <c r="AD241" s="62"/>
      <c r="AE241" s="62"/>
      <c r="AF241" s="82"/>
      <c r="AG241" s="82"/>
      <c r="AH241" s="82"/>
      <c r="AK241" s="2"/>
      <c r="AL241" s="90"/>
      <c r="AM241" s="91"/>
    </row>
    <row r="242" spans="5:39" x14ac:dyDescent="0.2">
      <c r="E242" s="4"/>
      <c r="F242" s="219"/>
      <c r="G242" s="122"/>
      <c r="H242" s="82"/>
      <c r="I242" s="82"/>
      <c r="J242" s="82"/>
      <c r="K242" s="82"/>
      <c r="L242" s="82"/>
      <c r="M242" s="82"/>
      <c r="N242" s="2"/>
      <c r="O242" s="2"/>
      <c r="P242" s="3"/>
      <c r="Q242" s="3"/>
      <c r="R242" s="62"/>
      <c r="S242" s="62"/>
      <c r="T242" s="2"/>
      <c r="U242" s="2"/>
      <c r="V242" s="2"/>
      <c r="W242" s="2"/>
      <c r="X242" s="2"/>
      <c r="Y242" s="84"/>
      <c r="AB242" s="82"/>
      <c r="AC242" s="82"/>
      <c r="AD242" s="62"/>
      <c r="AE242" s="62"/>
      <c r="AF242" s="82"/>
      <c r="AG242" s="82"/>
      <c r="AH242" s="82"/>
      <c r="AK242" s="2"/>
      <c r="AL242" s="90"/>
      <c r="AM242" s="91"/>
    </row>
    <row r="243" spans="5:39" x14ac:dyDescent="0.2">
      <c r="E243" s="4"/>
      <c r="F243" s="219"/>
      <c r="G243" s="122"/>
      <c r="H243" s="82"/>
      <c r="I243" s="82"/>
      <c r="J243" s="82"/>
      <c r="K243" s="82"/>
      <c r="L243" s="82"/>
      <c r="M243" s="82"/>
      <c r="N243" s="2"/>
      <c r="O243" s="2"/>
      <c r="P243" s="3"/>
      <c r="Q243" s="3"/>
      <c r="R243" s="62"/>
      <c r="S243" s="62"/>
      <c r="T243" s="2"/>
      <c r="U243" s="2"/>
      <c r="V243" s="2"/>
      <c r="W243" s="2"/>
      <c r="X243" s="2"/>
      <c r="Y243" s="84"/>
      <c r="AB243" s="82"/>
      <c r="AC243" s="82"/>
      <c r="AD243" s="62"/>
      <c r="AE243" s="62"/>
      <c r="AF243" s="82"/>
      <c r="AG243" s="82"/>
      <c r="AH243" s="82"/>
      <c r="AK243" s="2"/>
      <c r="AL243" s="90"/>
      <c r="AM243" s="91"/>
    </row>
    <row r="244" spans="5:39" x14ac:dyDescent="0.2">
      <c r="E244" s="4"/>
      <c r="F244" s="219"/>
      <c r="G244" s="122"/>
      <c r="H244" s="82"/>
      <c r="I244" s="82"/>
      <c r="J244" s="82"/>
      <c r="K244" s="82"/>
      <c r="L244" s="82"/>
      <c r="M244" s="82"/>
      <c r="N244" s="2"/>
      <c r="O244" s="2"/>
      <c r="P244" s="3"/>
      <c r="Q244" s="3"/>
      <c r="R244" s="62"/>
      <c r="S244" s="62"/>
      <c r="T244" s="2"/>
      <c r="U244" s="2"/>
      <c r="V244" s="2"/>
      <c r="W244" s="2"/>
      <c r="X244" s="2"/>
      <c r="Y244" s="84"/>
      <c r="AB244" s="82"/>
      <c r="AC244" s="82"/>
      <c r="AD244" s="62"/>
      <c r="AE244" s="62"/>
      <c r="AF244" s="82"/>
      <c r="AG244" s="82"/>
      <c r="AH244" s="82"/>
      <c r="AK244" s="2"/>
      <c r="AL244" s="90"/>
      <c r="AM244" s="91"/>
    </row>
    <row r="245" spans="5:39" x14ac:dyDescent="0.2">
      <c r="E245" s="4"/>
      <c r="F245" s="219"/>
      <c r="G245" s="122"/>
      <c r="H245" s="82"/>
      <c r="I245" s="82"/>
      <c r="J245" s="82"/>
      <c r="K245" s="82"/>
      <c r="L245" s="82"/>
      <c r="M245" s="82"/>
      <c r="N245" s="2"/>
      <c r="O245" s="2"/>
      <c r="P245" s="3"/>
      <c r="Q245" s="3"/>
      <c r="R245" s="62"/>
      <c r="S245" s="62"/>
      <c r="T245" s="2"/>
      <c r="U245" s="2"/>
      <c r="V245" s="2"/>
      <c r="W245" s="2"/>
      <c r="X245" s="2"/>
      <c r="Y245" s="84"/>
      <c r="AB245" s="82"/>
      <c r="AC245" s="82"/>
      <c r="AD245" s="62"/>
      <c r="AE245" s="62"/>
      <c r="AF245" s="82"/>
      <c r="AG245" s="82"/>
      <c r="AH245" s="82"/>
      <c r="AK245" s="2"/>
      <c r="AL245" s="90"/>
      <c r="AM245" s="91"/>
    </row>
    <row r="246" spans="5:39" x14ac:dyDescent="0.2">
      <c r="E246" s="4"/>
      <c r="F246" s="219"/>
      <c r="G246" s="122"/>
      <c r="H246" s="82"/>
      <c r="I246" s="82"/>
      <c r="J246" s="82"/>
      <c r="K246" s="82"/>
      <c r="L246" s="82"/>
      <c r="M246" s="82"/>
      <c r="N246" s="2"/>
      <c r="O246" s="2"/>
      <c r="P246" s="3"/>
      <c r="Q246" s="3"/>
      <c r="R246" s="62"/>
      <c r="S246" s="62"/>
      <c r="T246" s="2"/>
      <c r="U246" s="2"/>
      <c r="V246" s="2"/>
      <c r="W246" s="2"/>
      <c r="X246" s="2"/>
      <c r="Y246" s="84"/>
      <c r="AB246" s="82"/>
      <c r="AC246" s="82"/>
      <c r="AD246" s="62"/>
      <c r="AE246" s="62"/>
      <c r="AF246" s="82"/>
      <c r="AG246" s="82"/>
      <c r="AH246" s="82"/>
      <c r="AK246" s="2"/>
      <c r="AL246" s="90"/>
      <c r="AM246" s="91"/>
    </row>
    <row r="247" spans="5:39" x14ac:dyDescent="0.2">
      <c r="E247" s="4"/>
      <c r="F247" s="219"/>
      <c r="G247" s="122"/>
      <c r="H247" s="82"/>
      <c r="I247" s="82"/>
      <c r="J247" s="82"/>
      <c r="K247" s="82"/>
      <c r="L247" s="82"/>
      <c r="M247" s="82"/>
      <c r="N247" s="2"/>
      <c r="O247" s="2"/>
      <c r="P247" s="3"/>
      <c r="Q247" s="3"/>
      <c r="R247" s="62"/>
      <c r="S247" s="62"/>
      <c r="T247" s="2"/>
      <c r="U247" s="2"/>
      <c r="V247" s="2"/>
      <c r="W247" s="2"/>
      <c r="X247" s="2"/>
      <c r="Y247" s="84"/>
      <c r="AB247" s="82"/>
      <c r="AC247" s="82"/>
      <c r="AD247" s="62"/>
      <c r="AE247" s="62"/>
      <c r="AF247" s="82"/>
      <c r="AG247" s="82"/>
      <c r="AH247" s="82"/>
      <c r="AK247" s="2"/>
      <c r="AL247" s="90"/>
      <c r="AM247" s="91"/>
    </row>
    <row r="248" spans="5:39" x14ac:dyDescent="0.2">
      <c r="E248" s="4"/>
      <c r="F248" s="219"/>
      <c r="G248" s="122"/>
      <c r="H248" s="82"/>
      <c r="I248" s="82"/>
      <c r="J248" s="82"/>
      <c r="K248" s="82"/>
      <c r="L248" s="82"/>
      <c r="M248" s="82"/>
      <c r="N248" s="2"/>
      <c r="O248" s="2"/>
      <c r="P248" s="3"/>
      <c r="Q248" s="3"/>
      <c r="R248" s="62"/>
      <c r="S248" s="62"/>
      <c r="T248" s="2"/>
      <c r="U248" s="2"/>
      <c r="V248" s="2"/>
      <c r="W248" s="2"/>
      <c r="X248" s="2"/>
      <c r="Y248" s="84"/>
      <c r="AB248" s="82"/>
      <c r="AC248" s="82"/>
      <c r="AD248" s="62"/>
      <c r="AE248" s="62"/>
      <c r="AF248" s="82"/>
      <c r="AG248" s="82"/>
      <c r="AH248" s="82"/>
      <c r="AK248" s="2"/>
      <c r="AL248" s="90"/>
      <c r="AM248" s="91"/>
    </row>
    <row r="249" spans="5:39" x14ac:dyDescent="0.2">
      <c r="E249" s="4"/>
      <c r="F249" s="219"/>
      <c r="G249" s="122"/>
      <c r="H249" s="82"/>
      <c r="I249" s="82"/>
      <c r="J249" s="82"/>
      <c r="K249" s="82"/>
      <c r="L249" s="82"/>
      <c r="M249" s="82"/>
      <c r="N249" s="2"/>
      <c r="O249" s="2"/>
      <c r="P249" s="3"/>
      <c r="Q249" s="3"/>
      <c r="R249" s="62"/>
      <c r="S249" s="62"/>
      <c r="T249" s="2"/>
      <c r="U249" s="2"/>
      <c r="V249" s="2"/>
      <c r="W249" s="2"/>
      <c r="X249" s="2"/>
      <c r="Y249" s="84"/>
      <c r="AB249" s="82"/>
      <c r="AC249" s="82"/>
      <c r="AD249" s="62"/>
      <c r="AE249" s="62"/>
      <c r="AF249" s="82"/>
      <c r="AG249" s="82"/>
      <c r="AH249" s="82"/>
      <c r="AK249" s="2"/>
      <c r="AL249" s="90"/>
      <c r="AM249" s="91"/>
    </row>
    <row r="250" spans="5:39" x14ac:dyDescent="0.2">
      <c r="E250" s="4"/>
      <c r="F250" s="219"/>
      <c r="G250" s="122"/>
      <c r="H250" s="82"/>
      <c r="I250" s="82"/>
      <c r="J250" s="82"/>
      <c r="K250" s="82"/>
      <c r="L250" s="82"/>
      <c r="M250" s="82"/>
      <c r="N250" s="2"/>
      <c r="O250" s="2"/>
      <c r="P250" s="3"/>
      <c r="Q250" s="3"/>
      <c r="R250" s="62"/>
      <c r="S250" s="62"/>
      <c r="T250" s="2"/>
      <c r="U250" s="2"/>
      <c r="V250" s="2"/>
      <c r="W250" s="2"/>
      <c r="X250" s="2"/>
      <c r="Y250" s="84"/>
      <c r="AB250" s="82"/>
      <c r="AC250" s="82"/>
      <c r="AD250" s="62"/>
      <c r="AE250" s="62"/>
      <c r="AF250" s="82"/>
      <c r="AG250" s="82"/>
      <c r="AH250" s="82"/>
      <c r="AK250" s="2"/>
      <c r="AL250" s="90"/>
      <c r="AM250" s="91"/>
    </row>
    <row r="251" spans="5:39" x14ac:dyDescent="0.2">
      <c r="E251" s="4"/>
      <c r="F251" s="219"/>
      <c r="G251" s="122"/>
      <c r="H251" s="82"/>
      <c r="I251" s="82"/>
      <c r="J251" s="82"/>
      <c r="K251" s="82"/>
      <c r="L251" s="82"/>
      <c r="M251" s="82"/>
      <c r="N251" s="2"/>
      <c r="O251" s="2"/>
      <c r="P251" s="3"/>
      <c r="Q251" s="3"/>
      <c r="R251" s="62"/>
      <c r="S251" s="62"/>
      <c r="T251" s="2"/>
      <c r="U251" s="2"/>
      <c r="V251" s="2"/>
      <c r="W251" s="2"/>
      <c r="X251" s="2"/>
      <c r="Y251" s="84"/>
      <c r="AB251" s="82"/>
      <c r="AC251" s="82"/>
      <c r="AD251" s="62"/>
      <c r="AE251" s="62"/>
      <c r="AF251" s="82"/>
      <c r="AG251" s="82"/>
      <c r="AH251" s="82"/>
      <c r="AK251" s="2"/>
      <c r="AL251" s="90"/>
      <c r="AM251" s="91"/>
    </row>
    <row r="252" spans="5:39" x14ac:dyDescent="0.2">
      <c r="E252" s="4"/>
      <c r="F252" s="219"/>
      <c r="G252" s="122"/>
      <c r="H252" s="82"/>
      <c r="I252" s="82"/>
      <c r="J252" s="82"/>
      <c r="K252" s="82"/>
      <c r="L252" s="82"/>
      <c r="M252" s="82"/>
      <c r="N252" s="2"/>
      <c r="O252" s="2"/>
      <c r="P252" s="3"/>
      <c r="Q252" s="3"/>
      <c r="R252" s="62"/>
      <c r="S252" s="62"/>
      <c r="T252" s="2"/>
      <c r="U252" s="2"/>
      <c r="V252" s="2"/>
      <c r="W252" s="2"/>
      <c r="X252" s="2"/>
      <c r="Y252" s="84"/>
      <c r="AB252" s="82"/>
      <c r="AC252" s="82"/>
      <c r="AD252" s="62"/>
      <c r="AE252" s="62"/>
      <c r="AF252" s="82"/>
      <c r="AG252" s="82"/>
      <c r="AH252" s="82"/>
      <c r="AK252" s="2"/>
      <c r="AL252" s="90"/>
      <c r="AM252" s="91"/>
    </row>
    <row r="253" spans="5:39" x14ac:dyDescent="0.2">
      <c r="E253" s="4"/>
      <c r="F253" s="219"/>
      <c r="G253" s="122"/>
      <c r="H253" s="82"/>
      <c r="I253" s="82"/>
      <c r="J253" s="82"/>
      <c r="K253" s="82"/>
      <c r="L253" s="82"/>
      <c r="M253" s="82"/>
      <c r="N253" s="2"/>
      <c r="O253" s="2"/>
      <c r="P253" s="3"/>
      <c r="Q253" s="3"/>
      <c r="R253" s="62"/>
      <c r="S253" s="62"/>
      <c r="T253" s="2"/>
      <c r="U253" s="2"/>
      <c r="V253" s="2"/>
      <c r="W253" s="2"/>
      <c r="X253" s="2"/>
      <c r="Y253" s="84"/>
      <c r="AB253" s="82"/>
      <c r="AC253" s="82"/>
      <c r="AD253" s="62"/>
      <c r="AE253" s="62"/>
      <c r="AF253" s="82"/>
      <c r="AG253" s="82"/>
      <c r="AH253" s="82"/>
      <c r="AK253" s="2"/>
      <c r="AL253" s="90"/>
      <c r="AM253" s="91"/>
    </row>
    <row r="254" spans="5:39" x14ac:dyDescent="0.2">
      <c r="E254" s="4"/>
      <c r="F254" s="219"/>
      <c r="G254" s="122"/>
      <c r="H254" s="82"/>
      <c r="I254" s="82"/>
      <c r="J254" s="82"/>
      <c r="K254" s="82"/>
      <c r="L254" s="82"/>
      <c r="M254" s="82"/>
      <c r="N254" s="2"/>
      <c r="O254" s="2"/>
      <c r="P254" s="3"/>
      <c r="Q254" s="3"/>
      <c r="R254" s="62"/>
      <c r="S254" s="62"/>
      <c r="T254" s="2"/>
      <c r="U254" s="2"/>
      <c r="V254" s="2"/>
      <c r="W254" s="2"/>
      <c r="X254" s="2"/>
      <c r="Y254" s="84"/>
      <c r="AB254" s="82"/>
      <c r="AC254" s="82"/>
      <c r="AD254" s="62"/>
      <c r="AE254" s="62"/>
      <c r="AF254" s="82"/>
      <c r="AG254" s="82"/>
      <c r="AH254" s="82"/>
      <c r="AK254" s="2"/>
      <c r="AL254" s="90"/>
      <c r="AM254" s="91"/>
    </row>
    <row r="255" spans="5:39" x14ac:dyDescent="0.2">
      <c r="E255" s="4"/>
      <c r="F255" s="219"/>
      <c r="G255" s="122"/>
      <c r="H255" s="82"/>
      <c r="I255" s="82"/>
      <c r="J255" s="82"/>
      <c r="K255" s="82"/>
      <c r="L255" s="82"/>
      <c r="M255" s="82"/>
      <c r="N255" s="2"/>
      <c r="O255" s="2"/>
      <c r="P255" s="3"/>
      <c r="Q255" s="3"/>
      <c r="R255" s="62"/>
      <c r="S255" s="62"/>
      <c r="T255" s="2"/>
      <c r="U255" s="2"/>
      <c r="V255" s="2"/>
      <c r="W255" s="2"/>
      <c r="X255" s="2"/>
      <c r="Y255" s="84"/>
      <c r="AB255" s="82"/>
      <c r="AC255" s="82"/>
      <c r="AD255" s="62"/>
      <c r="AE255" s="62"/>
      <c r="AF255" s="82"/>
      <c r="AG255" s="82"/>
      <c r="AH255" s="82"/>
      <c r="AK255" s="2"/>
      <c r="AL255" s="90"/>
      <c r="AM255" s="91"/>
    </row>
    <row r="256" spans="5:39" x14ac:dyDescent="0.2">
      <c r="E256" s="4"/>
      <c r="F256" s="219"/>
      <c r="G256" s="122"/>
      <c r="H256" s="82"/>
      <c r="I256" s="82"/>
      <c r="J256" s="82"/>
      <c r="K256" s="82"/>
      <c r="L256" s="82"/>
      <c r="M256" s="82"/>
      <c r="N256" s="2"/>
      <c r="O256" s="2"/>
      <c r="P256" s="3"/>
      <c r="Q256" s="3"/>
      <c r="R256" s="62"/>
      <c r="S256" s="62"/>
      <c r="T256" s="2"/>
      <c r="U256" s="2"/>
      <c r="V256" s="2"/>
      <c r="W256" s="2"/>
      <c r="X256" s="2"/>
      <c r="Y256" s="84"/>
      <c r="AB256" s="82"/>
      <c r="AC256" s="82"/>
      <c r="AD256" s="62"/>
      <c r="AE256" s="62"/>
      <c r="AF256" s="82"/>
      <c r="AG256" s="82"/>
      <c r="AH256" s="82"/>
      <c r="AK256" s="2"/>
      <c r="AL256" s="90"/>
      <c r="AM256" s="91"/>
    </row>
    <row r="257" spans="5:39" x14ac:dyDescent="0.2">
      <c r="E257" s="4"/>
      <c r="F257" s="219"/>
      <c r="G257" s="122"/>
      <c r="H257" s="82"/>
      <c r="I257" s="82"/>
      <c r="J257" s="82"/>
      <c r="K257" s="82"/>
      <c r="L257" s="82"/>
      <c r="M257" s="82"/>
      <c r="N257" s="2"/>
      <c r="O257" s="2"/>
      <c r="P257" s="3"/>
      <c r="Q257" s="3"/>
      <c r="R257" s="62"/>
      <c r="S257" s="62"/>
      <c r="T257" s="2"/>
      <c r="U257" s="2"/>
      <c r="V257" s="2"/>
      <c r="W257" s="2"/>
      <c r="X257" s="2"/>
      <c r="Y257" s="84"/>
      <c r="AB257" s="82"/>
      <c r="AC257" s="82"/>
      <c r="AD257" s="62"/>
      <c r="AE257" s="62"/>
      <c r="AF257" s="82"/>
      <c r="AG257" s="82"/>
      <c r="AH257" s="82"/>
      <c r="AK257" s="2"/>
      <c r="AL257" s="90"/>
      <c r="AM257" s="91"/>
    </row>
    <row r="258" spans="5:39" x14ac:dyDescent="0.2">
      <c r="E258" s="4"/>
      <c r="F258" s="219"/>
      <c r="G258" s="122"/>
      <c r="H258" s="82"/>
      <c r="I258" s="82"/>
      <c r="J258" s="82"/>
      <c r="K258" s="82"/>
      <c r="L258" s="82"/>
      <c r="M258" s="82"/>
      <c r="N258" s="2"/>
      <c r="O258" s="2"/>
      <c r="P258" s="3"/>
      <c r="Q258" s="3"/>
      <c r="R258" s="62"/>
      <c r="S258" s="62"/>
      <c r="T258" s="2"/>
      <c r="U258" s="2"/>
      <c r="V258" s="2"/>
      <c r="W258" s="2"/>
      <c r="X258" s="2"/>
      <c r="Y258" s="84"/>
      <c r="AB258" s="82"/>
      <c r="AC258" s="82"/>
      <c r="AD258" s="62"/>
      <c r="AE258" s="62"/>
      <c r="AF258" s="82"/>
      <c r="AG258" s="82"/>
      <c r="AH258" s="82"/>
      <c r="AK258" s="2"/>
      <c r="AL258" s="90"/>
      <c r="AM258" s="91"/>
    </row>
    <row r="259" spans="5:39" x14ac:dyDescent="0.2">
      <c r="E259" s="4"/>
      <c r="F259" s="219"/>
      <c r="G259" s="122"/>
      <c r="H259" s="82"/>
      <c r="I259" s="82"/>
      <c r="J259" s="82"/>
      <c r="K259" s="82"/>
      <c r="L259" s="82"/>
      <c r="M259" s="82"/>
      <c r="N259" s="2"/>
      <c r="O259" s="2"/>
      <c r="P259" s="3"/>
      <c r="Q259" s="3"/>
      <c r="R259" s="62"/>
      <c r="S259" s="62"/>
      <c r="T259" s="2"/>
      <c r="U259" s="2"/>
      <c r="V259" s="2"/>
      <c r="W259" s="2"/>
      <c r="X259" s="2"/>
      <c r="Y259" s="84"/>
      <c r="AB259" s="82"/>
      <c r="AC259" s="82"/>
      <c r="AD259" s="62"/>
      <c r="AE259" s="62"/>
      <c r="AF259" s="82"/>
      <c r="AG259" s="82"/>
      <c r="AH259" s="82"/>
      <c r="AK259" s="2"/>
      <c r="AL259" s="90"/>
      <c r="AM259" s="91"/>
    </row>
    <row r="260" spans="5:39" x14ac:dyDescent="0.2">
      <c r="E260" s="4"/>
      <c r="F260" s="219"/>
      <c r="G260" s="122"/>
      <c r="H260" s="82"/>
      <c r="I260" s="82"/>
      <c r="J260" s="82"/>
      <c r="K260" s="82"/>
      <c r="L260" s="82"/>
      <c r="M260" s="82"/>
      <c r="N260" s="2"/>
      <c r="O260" s="2"/>
      <c r="P260" s="3"/>
      <c r="Q260" s="3"/>
      <c r="R260" s="62"/>
      <c r="S260" s="62"/>
      <c r="T260" s="2"/>
      <c r="U260" s="2"/>
      <c r="V260" s="2"/>
      <c r="W260" s="2"/>
      <c r="X260" s="2"/>
      <c r="Y260" s="84"/>
      <c r="AB260" s="82"/>
      <c r="AC260" s="82"/>
      <c r="AD260" s="62"/>
      <c r="AE260" s="62"/>
      <c r="AF260" s="82"/>
      <c r="AG260" s="82"/>
      <c r="AH260" s="82"/>
      <c r="AK260" s="2"/>
      <c r="AL260" s="90"/>
      <c r="AM260" s="91"/>
    </row>
    <row r="261" spans="5:39" x14ac:dyDescent="0.2">
      <c r="E261" s="4"/>
      <c r="F261" s="219"/>
      <c r="G261" s="122"/>
      <c r="H261" s="82"/>
      <c r="I261" s="82"/>
      <c r="J261" s="82"/>
      <c r="K261" s="82"/>
      <c r="L261" s="82"/>
      <c r="M261" s="82"/>
      <c r="N261" s="2"/>
      <c r="O261" s="2"/>
      <c r="P261" s="3"/>
      <c r="Q261" s="3"/>
      <c r="R261" s="62"/>
      <c r="S261" s="62"/>
      <c r="T261" s="2"/>
      <c r="U261" s="2"/>
      <c r="V261" s="2"/>
      <c r="W261" s="2"/>
      <c r="X261" s="2"/>
      <c r="Y261" s="84"/>
      <c r="AB261" s="82"/>
      <c r="AC261" s="82"/>
      <c r="AD261" s="62"/>
      <c r="AE261" s="62"/>
      <c r="AF261" s="82"/>
      <c r="AG261" s="82"/>
      <c r="AH261" s="82"/>
      <c r="AK261" s="2"/>
      <c r="AL261" s="90"/>
      <c r="AM261" s="91"/>
    </row>
    <row r="262" spans="5:39" x14ac:dyDescent="0.2">
      <c r="E262" s="4"/>
      <c r="F262" s="219"/>
      <c r="G262" s="122"/>
      <c r="H262" s="82"/>
      <c r="I262" s="82"/>
      <c r="J262" s="82"/>
      <c r="K262" s="82"/>
      <c r="L262" s="82"/>
      <c r="M262" s="82"/>
      <c r="N262" s="2"/>
      <c r="O262" s="2"/>
      <c r="P262" s="3"/>
      <c r="Q262" s="3"/>
      <c r="R262" s="62"/>
      <c r="S262" s="62"/>
      <c r="T262" s="2"/>
      <c r="U262" s="2"/>
      <c r="V262" s="2"/>
      <c r="W262" s="2"/>
      <c r="X262" s="2"/>
      <c r="Y262" s="84"/>
      <c r="AB262" s="82"/>
      <c r="AC262" s="82"/>
      <c r="AD262" s="62"/>
      <c r="AE262" s="62"/>
      <c r="AF262" s="82"/>
      <c r="AG262" s="82"/>
      <c r="AH262" s="82"/>
      <c r="AK262" s="2"/>
      <c r="AL262" s="90"/>
      <c r="AM262" s="91"/>
    </row>
    <row r="263" spans="5:39" x14ac:dyDescent="0.2">
      <c r="E263" s="4"/>
      <c r="F263" s="219"/>
      <c r="G263" s="122"/>
      <c r="H263" s="82"/>
      <c r="I263" s="82"/>
      <c r="J263" s="82"/>
      <c r="K263" s="82"/>
      <c r="L263" s="82"/>
      <c r="M263" s="82"/>
      <c r="N263" s="2"/>
      <c r="O263" s="2"/>
      <c r="P263" s="3"/>
      <c r="Q263" s="3"/>
      <c r="R263" s="62"/>
      <c r="S263" s="62"/>
      <c r="T263" s="2"/>
      <c r="U263" s="2"/>
      <c r="V263" s="2"/>
      <c r="W263" s="2"/>
      <c r="X263" s="2"/>
      <c r="Y263" s="84"/>
      <c r="AB263" s="82"/>
      <c r="AC263" s="82"/>
      <c r="AD263" s="62"/>
      <c r="AE263" s="62"/>
      <c r="AF263" s="82"/>
      <c r="AG263" s="82"/>
      <c r="AH263" s="82"/>
      <c r="AJ263" s="134"/>
      <c r="AK263" s="134"/>
      <c r="AL263" s="135"/>
      <c r="AM263" s="136"/>
    </row>
    <row r="264" spans="5:39" x14ac:dyDescent="0.2">
      <c r="E264" s="4"/>
      <c r="F264" s="219"/>
      <c r="G264" s="122"/>
      <c r="H264" s="82"/>
      <c r="I264" s="82"/>
      <c r="J264" s="82"/>
      <c r="K264" s="82"/>
      <c r="L264" s="82"/>
      <c r="M264" s="82"/>
      <c r="N264" s="2"/>
      <c r="O264" s="2"/>
      <c r="P264" s="3"/>
      <c r="Q264" s="3"/>
      <c r="R264" s="62"/>
      <c r="S264" s="62"/>
      <c r="T264" s="2"/>
      <c r="U264" s="2"/>
      <c r="V264" s="2"/>
      <c r="W264" s="2"/>
      <c r="X264" s="2"/>
      <c r="Y264" s="84"/>
      <c r="AB264" s="82"/>
      <c r="AC264" s="82"/>
      <c r="AD264" s="62"/>
      <c r="AE264" s="62"/>
      <c r="AF264" s="82"/>
      <c r="AG264" s="82"/>
      <c r="AH264" s="82"/>
      <c r="AJ264" s="134"/>
      <c r="AK264" s="134"/>
      <c r="AL264" s="135"/>
      <c r="AM264" s="136"/>
    </row>
    <row r="265" spans="5:39" x14ac:dyDescent="0.2">
      <c r="E265" s="4"/>
      <c r="F265" s="219"/>
      <c r="G265" s="122"/>
      <c r="H265" s="82"/>
      <c r="I265" s="82"/>
      <c r="J265" s="82"/>
      <c r="K265" s="82"/>
      <c r="L265" s="82"/>
      <c r="M265" s="82"/>
      <c r="N265" s="2"/>
      <c r="O265" s="2"/>
      <c r="P265" s="3"/>
      <c r="Q265" s="3"/>
      <c r="R265" s="62"/>
      <c r="S265" s="62"/>
      <c r="T265" s="2"/>
      <c r="U265" s="2"/>
      <c r="V265" s="2"/>
      <c r="W265" s="2"/>
      <c r="X265" s="2"/>
      <c r="Y265" s="84"/>
      <c r="AB265" s="82"/>
      <c r="AC265" s="82"/>
      <c r="AD265" s="62"/>
      <c r="AE265" s="62"/>
      <c r="AF265" s="82"/>
      <c r="AG265" s="82"/>
      <c r="AH265" s="82"/>
      <c r="AJ265" s="134"/>
      <c r="AK265" s="134"/>
      <c r="AL265" s="135"/>
      <c r="AM265" s="136"/>
    </row>
    <row r="266" spans="5:39" x14ac:dyDescent="0.2">
      <c r="E266" s="4"/>
      <c r="F266" s="219"/>
      <c r="G266" s="122"/>
      <c r="H266" s="82"/>
      <c r="I266" s="82"/>
      <c r="J266" s="82"/>
      <c r="K266" s="82"/>
      <c r="L266" s="82"/>
      <c r="M266" s="82"/>
      <c r="N266" s="2"/>
      <c r="O266" s="2"/>
      <c r="P266" s="3"/>
      <c r="Q266" s="3"/>
      <c r="R266" s="62"/>
      <c r="S266" s="62"/>
      <c r="T266" s="2"/>
      <c r="U266" s="2"/>
      <c r="V266" s="2"/>
      <c r="W266" s="2"/>
      <c r="X266" s="2"/>
      <c r="Y266" s="84"/>
      <c r="AB266" s="82"/>
      <c r="AC266" s="82"/>
      <c r="AD266" s="62"/>
      <c r="AE266" s="62"/>
      <c r="AF266" s="82"/>
      <c r="AG266" s="82"/>
      <c r="AH266" s="82"/>
      <c r="AJ266" s="134"/>
      <c r="AK266" s="134"/>
      <c r="AL266" s="135"/>
      <c r="AM266" s="136"/>
    </row>
    <row r="267" spans="5:39" hidden="1" x14ac:dyDescent="0.2">
      <c r="E267" s="4"/>
      <c r="F267" s="219"/>
      <c r="G267" s="122"/>
      <c r="H267" s="82"/>
      <c r="I267" s="82"/>
      <c r="J267" s="82"/>
      <c r="K267" s="82"/>
      <c r="L267" s="82"/>
      <c r="M267" s="82"/>
      <c r="N267" s="2"/>
      <c r="O267" s="2"/>
      <c r="P267" s="3"/>
      <c r="Q267" s="3"/>
      <c r="R267" s="62"/>
      <c r="S267" s="62"/>
      <c r="T267" s="2"/>
      <c r="U267" s="2"/>
      <c r="V267" s="2"/>
      <c r="W267" s="2"/>
      <c r="X267" s="2"/>
      <c r="Y267" s="84"/>
      <c r="AB267" s="82"/>
      <c r="AC267" s="82"/>
      <c r="AD267" s="62"/>
      <c r="AE267" s="62"/>
      <c r="AF267" s="82"/>
      <c r="AG267" s="82"/>
      <c r="AH267" s="82"/>
      <c r="AJ267" s="134"/>
      <c r="AK267" s="134"/>
      <c r="AL267" s="135"/>
      <c r="AM267" s="136"/>
    </row>
    <row r="268" spans="5:39" hidden="1" x14ac:dyDescent="0.2">
      <c r="E268" s="4"/>
      <c r="F268" s="219"/>
      <c r="G268" s="122"/>
      <c r="H268" s="82"/>
      <c r="I268" s="82"/>
      <c r="J268" s="82"/>
      <c r="K268" s="82"/>
      <c r="L268" s="82"/>
      <c r="M268" s="82"/>
      <c r="N268" s="2"/>
      <c r="O268" s="2"/>
      <c r="P268" s="3"/>
      <c r="Q268" s="3"/>
      <c r="R268" s="62"/>
      <c r="S268" s="62"/>
      <c r="T268" s="2"/>
      <c r="U268" s="2"/>
      <c r="V268" s="2"/>
      <c r="W268" s="2"/>
      <c r="X268" s="2"/>
      <c r="Y268" s="84"/>
      <c r="AB268" s="82"/>
      <c r="AC268" s="82"/>
      <c r="AD268" s="62"/>
      <c r="AE268" s="62"/>
      <c r="AF268" s="82"/>
      <c r="AG268" s="82"/>
      <c r="AH268" s="82"/>
      <c r="AJ268" s="134"/>
      <c r="AK268" s="134"/>
      <c r="AL268" s="135"/>
      <c r="AM268" s="136"/>
    </row>
    <row r="269" spans="5:39" hidden="1" x14ac:dyDescent="0.2">
      <c r="E269" s="4"/>
      <c r="F269" s="219"/>
      <c r="G269" s="122"/>
      <c r="H269" s="82"/>
      <c r="I269" s="82"/>
      <c r="J269" s="82"/>
      <c r="K269" s="82"/>
      <c r="L269" s="82"/>
      <c r="M269" s="82"/>
      <c r="N269" s="2"/>
      <c r="O269" s="2"/>
      <c r="P269" s="3"/>
      <c r="Q269" s="3"/>
      <c r="R269" s="62"/>
      <c r="S269" s="62"/>
      <c r="T269" s="2"/>
      <c r="U269" s="2"/>
      <c r="V269" s="2"/>
      <c r="W269" s="2"/>
      <c r="X269" s="2"/>
      <c r="Y269" s="84"/>
      <c r="AB269" s="82"/>
      <c r="AC269" s="82"/>
      <c r="AD269" s="62"/>
      <c r="AE269" s="62"/>
      <c r="AF269" s="82"/>
      <c r="AG269" s="82"/>
      <c r="AH269" s="82"/>
      <c r="AJ269" s="134"/>
      <c r="AK269" s="134"/>
      <c r="AL269" s="135"/>
      <c r="AM269" s="136"/>
    </row>
    <row r="270" spans="5:39" hidden="1" x14ac:dyDescent="0.2">
      <c r="E270" s="4"/>
      <c r="F270" s="219"/>
      <c r="G270" s="122"/>
      <c r="H270" s="82"/>
      <c r="I270" s="82"/>
      <c r="J270" s="82"/>
      <c r="K270" s="82"/>
      <c r="L270" s="82"/>
      <c r="M270" s="82"/>
      <c r="N270" s="2"/>
      <c r="O270" s="2"/>
      <c r="P270" s="3"/>
      <c r="Q270" s="3"/>
      <c r="R270" s="62"/>
      <c r="S270" s="62"/>
      <c r="T270" s="2"/>
      <c r="U270" s="2"/>
      <c r="V270" s="2"/>
      <c r="W270" s="2"/>
      <c r="X270" s="2"/>
      <c r="Y270" s="84"/>
      <c r="AB270" s="82"/>
      <c r="AC270" s="82"/>
      <c r="AD270" s="62"/>
      <c r="AE270" s="62"/>
      <c r="AF270" s="82"/>
      <c r="AG270" s="82"/>
      <c r="AH270" s="82"/>
      <c r="AJ270" s="134"/>
      <c r="AK270" s="134"/>
      <c r="AL270" s="135"/>
      <c r="AM270" s="136"/>
    </row>
    <row r="271" spans="5:39" hidden="1" x14ac:dyDescent="0.2">
      <c r="E271" s="4"/>
      <c r="F271" s="219"/>
      <c r="G271" s="122"/>
      <c r="H271" s="82"/>
      <c r="I271" s="82"/>
      <c r="J271" s="82"/>
      <c r="K271" s="82"/>
      <c r="L271" s="82"/>
      <c r="M271" s="82"/>
      <c r="N271" s="2"/>
      <c r="O271" s="2"/>
      <c r="P271" s="3"/>
      <c r="Q271" s="3"/>
      <c r="R271" s="62"/>
      <c r="S271" s="62"/>
      <c r="T271" s="2"/>
      <c r="U271" s="2"/>
      <c r="V271" s="2"/>
      <c r="W271" s="2"/>
      <c r="X271" s="2"/>
      <c r="Y271" s="84"/>
      <c r="AB271" s="82"/>
      <c r="AC271" s="82"/>
      <c r="AD271" s="62"/>
      <c r="AE271" s="62"/>
      <c r="AF271" s="82"/>
      <c r="AG271" s="82"/>
      <c r="AH271" s="82"/>
      <c r="AJ271" s="134"/>
      <c r="AK271" s="134"/>
      <c r="AL271" s="135"/>
      <c r="AM271" s="136"/>
    </row>
    <row r="272" spans="5:39" hidden="1" x14ac:dyDescent="0.2">
      <c r="E272" s="4"/>
      <c r="F272" s="219"/>
      <c r="G272" s="122"/>
      <c r="H272" s="82"/>
      <c r="I272" s="82"/>
      <c r="J272" s="82"/>
      <c r="K272" s="82"/>
      <c r="L272" s="82"/>
      <c r="M272" s="82"/>
      <c r="N272" s="2"/>
      <c r="O272" s="2"/>
      <c r="P272" s="3"/>
      <c r="Q272" s="3"/>
      <c r="R272" s="62"/>
      <c r="S272" s="62"/>
      <c r="T272" s="2"/>
      <c r="U272" s="2"/>
      <c r="V272" s="2"/>
      <c r="W272" s="2"/>
      <c r="X272" s="2"/>
      <c r="Y272" s="84"/>
      <c r="AB272" s="82"/>
      <c r="AC272" s="82"/>
      <c r="AD272" s="62"/>
      <c r="AE272" s="62"/>
      <c r="AF272" s="82"/>
      <c r="AG272" s="82"/>
      <c r="AH272" s="82"/>
      <c r="AJ272" s="134"/>
      <c r="AK272" s="134"/>
      <c r="AL272" s="135"/>
      <c r="AM272" s="136"/>
    </row>
    <row r="273" spans="5:39" hidden="1" x14ac:dyDescent="0.2">
      <c r="E273" s="4"/>
      <c r="F273" s="219"/>
      <c r="G273" s="122"/>
      <c r="H273" s="82"/>
      <c r="I273" s="82"/>
      <c r="J273" s="82"/>
      <c r="K273" s="82"/>
      <c r="L273" s="82"/>
      <c r="M273" s="82"/>
      <c r="N273" s="2"/>
      <c r="O273" s="2"/>
      <c r="P273" s="3"/>
      <c r="Q273" s="3"/>
      <c r="R273" s="62"/>
      <c r="S273" s="62"/>
      <c r="T273" s="2"/>
      <c r="U273" s="2"/>
      <c r="V273" s="2"/>
      <c r="W273" s="2"/>
      <c r="X273" s="2"/>
      <c r="Y273" s="84"/>
      <c r="AB273" s="82"/>
      <c r="AC273" s="82"/>
      <c r="AD273" s="62"/>
      <c r="AE273" s="62"/>
      <c r="AF273" s="82"/>
      <c r="AG273" s="82"/>
      <c r="AH273" s="82"/>
      <c r="AJ273" s="134"/>
      <c r="AK273" s="134"/>
      <c r="AL273" s="135"/>
      <c r="AM273" s="136"/>
    </row>
    <row r="274" spans="5:39" hidden="1" x14ac:dyDescent="0.2">
      <c r="E274" s="4"/>
      <c r="F274" s="219"/>
      <c r="G274" s="122"/>
      <c r="H274" s="82"/>
      <c r="I274" s="82"/>
      <c r="J274" s="82"/>
      <c r="K274" s="82"/>
      <c r="L274" s="82"/>
      <c r="M274" s="82"/>
      <c r="N274" s="2"/>
      <c r="O274" s="2"/>
      <c r="P274" s="3"/>
      <c r="Q274" s="3"/>
      <c r="R274" s="62"/>
      <c r="S274" s="62"/>
      <c r="T274" s="2"/>
      <c r="U274" s="2"/>
      <c r="V274" s="2"/>
      <c r="W274" s="2"/>
      <c r="X274" s="2"/>
      <c r="Y274" s="84"/>
      <c r="AB274" s="82"/>
      <c r="AC274" s="82"/>
      <c r="AD274" s="62"/>
      <c r="AE274" s="62"/>
      <c r="AF274" s="82"/>
      <c r="AG274" s="82"/>
      <c r="AH274" s="82"/>
      <c r="AJ274" s="134"/>
      <c r="AK274" s="134"/>
      <c r="AL274" s="135"/>
      <c r="AM274" s="136"/>
    </row>
    <row r="275" spans="5:39" hidden="1" x14ac:dyDescent="0.2">
      <c r="E275" s="4"/>
      <c r="F275" s="219"/>
      <c r="G275" s="122"/>
      <c r="H275" s="82"/>
      <c r="I275" s="82"/>
      <c r="J275" s="82"/>
      <c r="K275" s="82"/>
      <c r="L275" s="82"/>
      <c r="M275" s="82"/>
      <c r="N275" s="2"/>
      <c r="O275" s="2"/>
      <c r="P275" s="3"/>
      <c r="Q275" s="3"/>
      <c r="R275" s="62"/>
      <c r="S275" s="62"/>
      <c r="T275" s="2"/>
      <c r="U275" s="2"/>
      <c r="V275" s="2"/>
      <c r="W275" s="2"/>
      <c r="X275" s="2"/>
      <c r="Y275" s="84"/>
      <c r="AB275" s="82"/>
      <c r="AC275" s="82"/>
      <c r="AD275" s="62"/>
      <c r="AE275" s="62"/>
      <c r="AF275" s="82"/>
      <c r="AG275" s="82"/>
      <c r="AH275" s="82"/>
      <c r="AJ275" s="134"/>
      <c r="AK275" s="134"/>
      <c r="AL275" s="135"/>
      <c r="AM275" s="136"/>
    </row>
    <row r="276" spans="5:39" hidden="1" x14ac:dyDescent="0.2">
      <c r="E276" s="4"/>
      <c r="F276" s="219"/>
      <c r="G276" s="122"/>
      <c r="H276" s="82"/>
      <c r="I276" s="82"/>
      <c r="J276" s="82"/>
      <c r="K276" s="82"/>
      <c r="L276" s="82"/>
      <c r="M276" s="82"/>
      <c r="N276" s="2"/>
      <c r="O276" s="2"/>
      <c r="P276" s="3"/>
      <c r="Q276" s="3"/>
      <c r="R276" s="62"/>
      <c r="S276" s="62"/>
      <c r="T276" s="2"/>
      <c r="U276" s="2"/>
      <c r="V276" s="2"/>
      <c r="W276" s="2"/>
      <c r="X276" s="2"/>
      <c r="Y276" s="84"/>
      <c r="AB276" s="82"/>
      <c r="AC276" s="82"/>
      <c r="AD276" s="62"/>
      <c r="AE276" s="62"/>
      <c r="AF276" s="82"/>
      <c r="AG276" s="82"/>
      <c r="AH276" s="82"/>
      <c r="AJ276" s="134"/>
      <c r="AK276" s="134"/>
      <c r="AL276" s="135"/>
      <c r="AM276" s="136"/>
    </row>
    <row r="277" spans="5:39" hidden="1" x14ac:dyDescent="0.2">
      <c r="E277" s="4"/>
      <c r="F277" s="219"/>
      <c r="G277" s="122"/>
      <c r="H277" s="82"/>
      <c r="I277" s="82"/>
      <c r="J277" s="82"/>
      <c r="K277" s="82"/>
      <c r="L277" s="82"/>
      <c r="M277" s="82"/>
      <c r="N277" s="2"/>
      <c r="O277" s="2"/>
      <c r="P277" s="3"/>
      <c r="Q277" s="3"/>
      <c r="R277" s="62"/>
      <c r="S277" s="62"/>
      <c r="T277" s="2"/>
      <c r="U277" s="2"/>
      <c r="V277" s="2"/>
      <c r="W277" s="2"/>
      <c r="X277" s="2"/>
      <c r="Y277" s="84"/>
      <c r="AB277" s="82"/>
      <c r="AC277" s="82"/>
      <c r="AD277" s="62"/>
      <c r="AE277" s="62"/>
      <c r="AF277" s="82"/>
      <c r="AG277" s="82"/>
      <c r="AH277" s="82"/>
      <c r="AJ277" s="134"/>
      <c r="AK277" s="134"/>
      <c r="AL277" s="135"/>
      <c r="AM277" s="136"/>
    </row>
    <row r="278" spans="5:39" hidden="1" x14ac:dyDescent="0.2">
      <c r="E278" s="4"/>
      <c r="F278" s="219"/>
      <c r="G278" s="122"/>
      <c r="H278" s="82"/>
      <c r="I278" s="82"/>
      <c r="J278" s="82"/>
      <c r="K278" s="82"/>
      <c r="L278" s="82"/>
      <c r="M278" s="82"/>
      <c r="N278" s="2"/>
      <c r="O278" s="2"/>
      <c r="P278" s="3"/>
      <c r="Q278" s="3"/>
      <c r="R278" s="62"/>
      <c r="S278" s="62"/>
      <c r="T278" s="2"/>
      <c r="U278" s="2"/>
      <c r="V278" s="2"/>
      <c r="W278" s="2"/>
      <c r="X278" s="2"/>
      <c r="Y278" s="84"/>
      <c r="AB278" s="82"/>
      <c r="AC278" s="82"/>
      <c r="AD278" s="62"/>
      <c r="AE278" s="62"/>
      <c r="AF278" s="82"/>
      <c r="AG278" s="82"/>
      <c r="AH278" s="82"/>
      <c r="AJ278" s="134"/>
      <c r="AK278" s="134"/>
      <c r="AL278" s="135"/>
      <c r="AM278" s="136"/>
    </row>
    <row r="279" spans="5:39" hidden="1" x14ac:dyDescent="0.2">
      <c r="E279" s="4"/>
      <c r="F279" s="219"/>
      <c r="G279" s="122"/>
      <c r="H279" s="82"/>
      <c r="I279" s="82"/>
      <c r="J279" s="82"/>
      <c r="K279" s="82"/>
      <c r="L279" s="82"/>
      <c r="M279" s="82"/>
      <c r="N279" s="2"/>
      <c r="O279" s="2"/>
      <c r="P279" s="3"/>
      <c r="Q279" s="3"/>
      <c r="R279" s="62"/>
      <c r="S279" s="62"/>
      <c r="T279" s="2"/>
      <c r="U279" s="2"/>
      <c r="V279" s="2"/>
      <c r="W279" s="2"/>
      <c r="X279" s="2"/>
      <c r="Y279" s="84"/>
      <c r="AB279" s="82"/>
      <c r="AC279" s="82"/>
      <c r="AD279" s="62"/>
      <c r="AE279" s="62"/>
      <c r="AF279" s="82"/>
      <c r="AG279" s="82"/>
      <c r="AH279" s="82"/>
      <c r="AJ279" s="134"/>
      <c r="AK279" s="134"/>
      <c r="AL279" s="135"/>
      <c r="AM279" s="136"/>
    </row>
    <row r="280" spans="5:39" hidden="1" x14ac:dyDescent="0.2">
      <c r="E280" s="4"/>
      <c r="F280" s="219"/>
      <c r="G280" s="122"/>
      <c r="H280" s="82"/>
      <c r="I280" s="82"/>
      <c r="J280" s="82"/>
      <c r="K280" s="82"/>
      <c r="L280" s="82"/>
      <c r="M280" s="82"/>
      <c r="N280" s="2"/>
      <c r="O280" s="2"/>
      <c r="P280" s="3"/>
      <c r="Q280" s="3"/>
      <c r="R280" s="62"/>
      <c r="S280" s="62"/>
      <c r="T280" s="2"/>
      <c r="U280" s="2"/>
      <c r="V280" s="2"/>
      <c r="W280" s="2"/>
      <c r="X280" s="2"/>
      <c r="Y280" s="84"/>
      <c r="AB280" s="82"/>
      <c r="AC280" s="82"/>
      <c r="AD280" s="62"/>
      <c r="AE280" s="62"/>
      <c r="AF280" s="82"/>
      <c r="AG280" s="82"/>
      <c r="AH280" s="82"/>
      <c r="AJ280" s="134"/>
      <c r="AK280" s="134"/>
      <c r="AL280" s="135"/>
      <c r="AM280" s="136"/>
    </row>
    <row r="281" spans="5:39" hidden="1" x14ac:dyDescent="0.2">
      <c r="E281" s="4"/>
      <c r="F281" s="219"/>
      <c r="G281" s="122"/>
      <c r="H281" s="82"/>
      <c r="I281" s="82"/>
      <c r="J281" s="82"/>
      <c r="K281" s="82"/>
      <c r="L281" s="82"/>
      <c r="M281" s="82"/>
      <c r="N281" s="2"/>
      <c r="O281" s="2"/>
      <c r="P281" s="3"/>
      <c r="Q281" s="3"/>
      <c r="R281" s="62"/>
      <c r="S281" s="62"/>
      <c r="T281" s="2"/>
      <c r="U281" s="2"/>
      <c r="V281" s="2"/>
      <c r="W281" s="2"/>
      <c r="X281" s="2"/>
      <c r="Y281" s="84"/>
      <c r="AB281" s="82"/>
      <c r="AC281" s="82"/>
      <c r="AD281" s="62"/>
      <c r="AE281" s="62"/>
      <c r="AF281" s="82"/>
      <c r="AG281" s="82"/>
      <c r="AH281" s="82"/>
      <c r="AJ281" s="134"/>
      <c r="AK281" s="134"/>
      <c r="AL281" s="135"/>
      <c r="AM281" s="136"/>
    </row>
    <row r="282" spans="5:39" hidden="1" x14ac:dyDescent="0.2">
      <c r="E282" s="4"/>
      <c r="F282" s="219"/>
      <c r="G282" s="122"/>
      <c r="H282" s="82"/>
      <c r="I282" s="82"/>
      <c r="J282" s="82"/>
      <c r="K282" s="82"/>
      <c r="L282" s="82"/>
      <c r="M282" s="82"/>
      <c r="N282" s="2"/>
      <c r="O282" s="2"/>
      <c r="P282" s="3"/>
      <c r="Q282" s="3"/>
      <c r="R282" s="62"/>
      <c r="S282" s="62"/>
      <c r="T282" s="2"/>
      <c r="U282" s="2"/>
      <c r="V282" s="2"/>
      <c r="W282" s="2"/>
      <c r="X282" s="2"/>
      <c r="Y282" s="84"/>
      <c r="AB282" s="82"/>
      <c r="AC282" s="82"/>
      <c r="AD282" s="62"/>
      <c r="AE282" s="62"/>
      <c r="AF282" s="82"/>
      <c r="AG282" s="82"/>
      <c r="AH282" s="82"/>
      <c r="AJ282" s="134"/>
      <c r="AK282" s="134"/>
      <c r="AL282" s="135"/>
      <c r="AM282" s="136"/>
    </row>
    <row r="283" spans="5:39" hidden="1" x14ac:dyDescent="0.2">
      <c r="E283" s="4"/>
      <c r="F283" s="219"/>
      <c r="G283" s="122"/>
      <c r="H283" s="82"/>
      <c r="I283" s="82"/>
      <c r="J283" s="82"/>
      <c r="K283" s="82"/>
      <c r="L283" s="82"/>
      <c r="M283" s="82"/>
      <c r="N283" s="2"/>
      <c r="O283" s="2"/>
      <c r="P283" s="3"/>
      <c r="Q283" s="3"/>
      <c r="R283" s="62"/>
      <c r="S283" s="62"/>
      <c r="T283" s="2"/>
      <c r="U283" s="2"/>
      <c r="V283" s="2"/>
      <c r="W283" s="2"/>
      <c r="X283" s="2"/>
      <c r="Y283" s="84"/>
      <c r="AB283" s="82"/>
      <c r="AC283" s="82"/>
      <c r="AD283" s="62"/>
      <c r="AE283" s="62"/>
      <c r="AF283" s="82"/>
      <c r="AG283" s="82"/>
      <c r="AH283" s="82"/>
      <c r="AJ283" s="134"/>
      <c r="AK283" s="134"/>
      <c r="AL283" s="135"/>
      <c r="AM283" s="136"/>
    </row>
    <row r="284" spans="5:39" hidden="1" x14ac:dyDescent="0.2">
      <c r="E284" s="4"/>
      <c r="F284" s="219"/>
      <c r="G284" s="122"/>
      <c r="H284" s="82"/>
      <c r="I284" s="82"/>
      <c r="J284" s="82"/>
      <c r="K284" s="82"/>
      <c r="L284" s="82"/>
      <c r="M284" s="82"/>
      <c r="N284" s="2"/>
      <c r="O284" s="2"/>
      <c r="P284" s="3"/>
      <c r="Q284" s="3"/>
      <c r="R284" s="62"/>
      <c r="S284" s="62"/>
      <c r="T284" s="2"/>
      <c r="U284" s="2"/>
      <c r="V284" s="2"/>
      <c r="W284" s="2"/>
      <c r="X284" s="2"/>
      <c r="Y284" s="84"/>
      <c r="AB284" s="82"/>
      <c r="AC284" s="82"/>
      <c r="AD284" s="62"/>
      <c r="AE284" s="62"/>
      <c r="AF284" s="82"/>
      <c r="AG284" s="82"/>
      <c r="AH284" s="82"/>
      <c r="AJ284" s="134"/>
      <c r="AK284" s="134"/>
      <c r="AL284" s="135"/>
      <c r="AM284" s="136"/>
    </row>
    <row r="285" spans="5:39" hidden="1" x14ac:dyDescent="0.2">
      <c r="E285" s="4"/>
      <c r="F285" s="219"/>
      <c r="G285" s="122"/>
      <c r="H285" s="82"/>
      <c r="I285" s="82"/>
      <c r="J285" s="82"/>
      <c r="K285" s="82"/>
      <c r="L285" s="82"/>
      <c r="M285" s="82"/>
      <c r="N285" s="2"/>
      <c r="O285" s="2"/>
      <c r="P285" s="3"/>
      <c r="Q285" s="3"/>
      <c r="R285" s="62"/>
      <c r="S285" s="62"/>
      <c r="T285" s="2"/>
      <c r="U285" s="2"/>
      <c r="V285" s="2"/>
      <c r="W285" s="2"/>
      <c r="X285" s="2"/>
      <c r="Y285" s="84"/>
      <c r="AB285" s="82"/>
      <c r="AC285" s="82"/>
      <c r="AD285" s="62"/>
      <c r="AE285" s="62"/>
      <c r="AF285" s="82"/>
      <c r="AG285" s="82"/>
      <c r="AH285" s="82"/>
      <c r="AJ285" s="134"/>
      <c r="AK285" s="134"/>
      <c r="AL285" s="135"/>
      <c r="AM285" s="136"/>
    </row>
    <row r="286" spans="5:39" hidden="1" x14ac:dyDescent="0.2">
      <c r="E286" s="4"/>
      <c r="F286" s="219"/>
      <c r="G286" s="122"/>
      <c r="H286" s="82"/>
      <c r="I286" s="82"/>
      <c r="J286" s="82"/>
      <c r="K286" s="82"/>
      <c r="L286" s="82"/>
      <c r="M286" s="82"/>
      <c r="N286" s="2"/>
      <c r="O286" s="2"/>
      <c r="P286" s="3"/>
      <c r="Q286" s="3"/>
      <c r="R286" s="62"/>
      <c r="S286" s="62"/>
      <c r="T286" s="2"/>
      <c r="U286" s="2"/>
      <c r="V286" s="2"/>
      <c r="W286" s="2"/>
      <c r="X286" s="2"/>
      <c r="Y286" s="84"/>
      <c r="AB286" s="82"/>
      <c r="AC286" s="82"/>
      <c r="AD286" s="62"/>
      <c r="AE286" s="62"/>
      <c r="AF286" s="82"/>
      <c r="AG286" s="82"/>
      <c r="AH286" s="82"/>
      <c r="AJ286" s="134"/>
      <c r="AK286" s="134"/>
      <c r="AL286" s="135"/>
      <c r="AM286" s="136"/>
    </row>
    <row r="287" spans="5:39" hidden="1" x14ac:dyDescent="0.2">
      <c r="E287" s="4"/>
      <c r="F287" s="219"/>
      <c r="G287" s="122"/>
      <c r="H287" s="82"/>
      <c r="I287" s="82"/>
      <c r="J287" s="82"/>
      <c r="K287" s="82"/>
      <c r="L287" s="82"/>
      <c r="M287" s="82"/>
      <c r="N287" s="2"/>
      <c r="O287" s="2"/>
      <c r="P287" s="3"/>
      <c r="Q287" s="3"/>
      <c r="R287" s="62"/>
      <c r="S287" s="62"/>
      <c r="T287" s="2"/>
      <c r="U287" s="2"/>
      <c r="V287" s="2"/>
      <c r="W287" s="2"/>
      <c r="X287" s="2"/>
      <c r="Y287" s="84"/>
      <c r="AB287" s="82"/>
      <c r="AC287" s="82"/>
      <c r="AD287" s="62"/>
      <c r="AE287" s="62"/>
      <c r="AF287" s="82"/>
      <c r="AG287" s="82"/>
      <c r="AH287" s="82"/>
      <c r="AJ287" s="134"/>
      <c r="AK287" s="134"/>
      <c r="AL287" s="135"/>
      <c r="AM287" s="136"/>
    </row>
    <row r="288" spans="5:39" hidden="1" x14ac:dyDescent="0.2">
      <c r="E288" s="4"/>
      <c r="F288" s="219"/>
      <c r="G288" s="122"/>
      <c r="H288" s="82"/>
      <c r="I288" s="82"/>
      <c r="J288" s="82"/>
      <c r="K288" s="82"/>
      <c r="L288" s="82"/>
      <c r="M288" s="82"/>
      <c r="N288" s="2"/>
      <c r="O288" s="2"/>
      <c r="P288" s="3"/>
      <c r="Q288" s="3"/>
      <c r="R288" s="62"/>
      <c r="S288" s="62"/>
      <c r="T288" s="2"/>
      <c r="U288" s="2"/>
      <c r="V288" s="2"/>
      <c r="W288" s="2"/>
      <c r="X288" s="2"/>
      <c r="Y288" s="84"/>
      <c r="AB288" s="82"/>
      <c r="AC288" s="82"/>
      <c r="AD288" s="62"/>
      <c r="AE288" s="62"/>
      <c r="AF288" s="82"/>
      <c r="AG288" s="82"/>
      <c r="AH288" s="82"/>
      <c r="AJ288" s="134"/>
      <c r="AK288" s="134"/>
      <c r="AL288" s="135"/>
      <c r="AM288" s="136"/>
    </row>
    <row r="289" spans="5:39" hidden="1" x14ac:dyDescent="0.2">
      <c r="E289" s="4"/>
      <c r="F289" s="219"/>
      <c r="G289" s="122"/>
      <c r="H289" s="82"/>
      <c r="I289" s="82"/>
      <c r="J289" s="82"/>
      <c r="K289" s="82"/>
      <c r="L289" s="82"/>
      <c r="M289" s="82"/>
      <c r="N289" s="2"/>
      <c r="O289" s="2"/>
      <c r="P289" s="3"/>
      <c r="Q289" s="3"/>
      <c r="R289" s="62"/>
      <c r="S289" s="62"/>
      <c r="T289" s="2"/>
      <c r="U289" s="2"/>
      <c r="V289" s="2"/>
      <c r="W289" s="2"/>
      <c r="X289" s="2"/>
      <c r="Y289" s="84"/>
      <c r="AB289" s="82"/>
      <c r="AC289" s="82"/>
      <c r="AD289" s="62"/>
      <c r="AE289" s="62"/>
      <c r="AF289" s="82"/>
      <c r="AG289" s="82"/>
      <c r="AH289" s="82"/>
      <c r="AJ289" s="134"/>
      <c r="AK289" s="134"/>
      <c r="AL289" s="135"/>
      <c r="AM289" s="136"/>
    </row>
    <row r="290" spans="5:39" hidden="1" x14ac:dyDescent="0.2">
      <c r="E290" s="4"/>
      <c r="F290" s="219"/>
      <c r="G290" s="122"/>
      <c r="H290" s="82"/>
      <c r="I290" s="82"/>
      <c r="J290" s="82"/>
      <c r="K290" s="82"/>
      <c r="L290" s="82"/>
      <c r="M290" s="82"/>
      <c r="N290" s="2"/>
      <c r="O290" s="2"/>
      <c r="P290" s="3"/>
      <c r="Q290" s="3"/>
      <c r="R290" s="62"/>
      <c r="S290" s="62"/>
      <c r="T290" s="2"/>
      <c r="U290" s="2"/>
      <c r="V290" s="2"/>
      <c r="W290" s="2"/>
      <c r="X290" s="2"/>
      <c r="Y290" s="84"/>
      <c r="AB290" s="82"/>
      <c r="AC290" s="82"/>
      <c r="AD290" s="62"/>
      <c r="AE290" s="62"/>
      <c r="AF290" s="82"/>
      <c r="AG290" s="82"/>
      <c r="AH290" s="82"/>
      <c r="AJ290" s="134"/>
      <c r="AK290" s="134"/>
      <c r="AL290" s="135"/>
      <c r="AM290" s="136"/>
    </row>
    <row r="291" spans="5:39" hidden="1" x14ac:dyDescent="0.2">
      <c r="E291" s="4"/>
      <c r="F291" s="219"/>
      <c r="G291" s="122"/>
      <c r="H291" s="82"/>
      <c r="I291" s="82"/>
      <c r="J291" s="82"/>
      <c r="K291" s="82"/>
      <c r="L291" s="82"/>
      <c r="M291" s="82"/>
      <c r="N291" s="2"/>
      <c r="O291" s="2"/>
      <c r="P291" s="3"/>
      <c r="Q291" s="3"/>
      <c r="R291" s="62"/>
      <c r="S291" s="62"/>
      <c r="T291" s="2"/>
      <c r="U291" s="2"/>
      <c r="V291" s="2"/>
      <c r="W291" s="2"/>
      <c r="X291" s="2"/>
      <c r="Y291" s="84"/>
      <c r="AB291" s="82"/>
      <c r="AC291" s="82"/>
      <c r="AD291" s="62"/>
      <c r="AE291" s="62"/>
      <c r="AF291" s="82"/>
      <c r="AG291" s="82"/>
      <c r="AH291" s="82"/>
      <c r="AJ291" s="134"/>
      <c r="AK291" s="134"/>
      <c r="AL291" s="135"/>
      <c r="AM291" s="136"/>
    </row>
    <row r="292" spans="5:39" hidden="1" x14ac:dyDescent="0.2">
      <c r="E292" s="4"/>
      <c r="F292" s="219"/>
      <c r="G292" s="122"/>
      <c r="H292" s="82"/>
      <c r="I292" s="82"/>
      <c r="J292" s="82"/>
      <c r="K292" s="82"/>
      <c r="L292" s="82"/>
      <c r="M292" s="82"/>
      <c r="N292" s="2"/>
      <c r="O292" s="2"/>
      <c r="P292" s="3"/>
      <c r="Q292" s="3"/>
      <c r="R292" s="62"/>
      <c r="S292" s="62"/>
      <c r="T292" s="2"/>
      <c r="U292" s="2"/>
      <c r="V292" s="2"/>
      <c r="W292" s="2"/>
      <c r="X292" s="2"/>
      <c r="Y292" s="84"/>
      <c r="AB292" s="82"/>
      <c r="AC292" s="82"/>
      <c r="AD292" s="62"/>
      <c r="AE292" s="62"/>
      <c r="AF292" s="82"/>
      <c r="AG292" s="82"/>
      <c r="AH292" s="82"/>
      <c r="AJ292" s="134"/>
      <c r="AK292" s="134"/>
      <c r="AL292" s="135"/>
      <c r="AM292" s="136"/>
    </row>
    <row r="293" spans="5:39" hidden="1" x14ac:dyDescent="0.2">
      <c r="E293" s="4"/>
      <c r="F293" s="219"/>
      <c r="G293" s="122"/>
      <c r="H293" s="82"/>
      <c r="I293" s="82"/>
      <c r="J293" s="82"/>
      <c r="K293" s="82"/>
      <c r="L293" s="82"/>
      <c r="M293" s="82"/>
      <c r="N293" s="2"/>
      <c r="O293" s="2"/>
      <c r="P293" s="3"/>
      <c r="Q293" s="3"/>
      <c r="R293" s="62"/>
      <c r="S293" s="62"/>
      <c r="T293" s="2"/>
      <c r="U293" s="2"/>
      <c r="V293" s="2"/>
      <c r="W293" s="2"/>
      <c r="X293" s="2"/>
      <c r="Y293" s="84"/>
      <c r="AB293" s="82"/>
      <c r="AC293" s="82"/>
      <c r="AD293" s="62"/>
      <c r="AE293" s="62"/>
      <c r="AF293" s="82"/>
      <c r="AG293" s="82"/>
      <c r="AH293" s="82"/>
      <c r="AJ293" s="134"/>
      <c r="AK293" s="134"/>
      <c r="AL293" s="135"/>
      <c r="AM293" s="136"/>
    </row>
    <row r="294" spans="5:39" hidden="1" x14ac:dyDescent="0.2">
      <c r="E294" s="4"/>
      <c r="F294" s="219"/>
      <c r="G294" s="122"/>
      <c r="H294" s="82"/>
      <c r="I294" s="82"/>
      <c r="J294" s="82"/>
      <c r="K294" s="82"/>
      <c r="L294" s="82"/>
      <c r="M294" s="82"/>
      <c r="N294" s="2"/>
      <c r="O294" s="2"/>
      <c r="P294" s="3"/>
      <c r="Q294" s="3"/>
      <c r="R294" s="62"/>
      <c r="S294" s="62"/>
      <c r="T294" s="2"/>
      <c r="U294" s="2"/>
      <c r="V294" s="2"/>
      <c r="W294" s="2"/>
      <c r="X294" s="2"/>
      <c r="Y294" s="84"/>
      <c r="AB294" s="82"/>
      <c r="AC294" s="82"/>
      <c r="AD294" s="62"/>
      <c r="AE294" s="62"/>
      <c r="AF294" s="82"/>
      <c r="AG294" s="82"/>
      <c r="AH294" s="82"/>
      <c r="AJ294" s="134"/>
      <c r="AK294" s="134"/>
      <c r="AL294" s="135"/>
      <c r="AM294" s="136"/>
    </row>
    <row r="295" spans="5:39" hidden="1" x14ac:dyDescent="0.2">
      <c r="E295" s="4"/>
      <c r="F295" s="219"/>
      <c r="G295" s="122"/>
      <c r="H295" s="82"/>
      <c r="I295" s="82"/>
      <c r="J295" s="82"/>
      <c r="K295" s="82"/>
      <c r="L295" s="82"/>
      <c r="M295" s="82"/>
      <c r="N295" s="2"/>
      <c r="O295" s="2"/>
      <c r="P295" s="3"/>
      <c r="Q295" s="3"/>
      <c r="R295" s="62"/>
      <c r="S295" s="62"/>
      <c r="T295" s="2"/>
      <c r="U295" s="2"/>
      <c r="V295" s="2"/>
      <c r="W295" s="2"/>
      <c r="X295" s="2"/>
      <c r="Y295" s="84"/>
      <c r="AB295" s="82"/>
      <c r="AC295" s="82"/>
      <c r="AD295" s="62"/>
      <c r="AE295" s="62"/>
      <c r="AF295" s="82"/>
      <c r="AG295" s="82"/>
      <c r="AH295" s="82"/>
      <c r="AJ295" s="134"/>
      <c r="AK295" s="134"/>
      <c r="AL295" s="135"/>
      <c r="AM295" s="136"/>
    </row>
    <row r="296" spans="5:39" hidden="1" x14ac:dyDescent="0.2">
      <c r="E296" s="4"/>
      <c r="F296" s="219"/>
      <c r="G296" s="122"/>
      <c r="H296" s="82"/>
      <c r="I296" s="82"/>
      <c r="J296" s="82"/>
      <c r="K296" s="82"/>
      <c r="L296" s="82"/>
      <c r="M296" s="82"/>
      <c r="N296" s="2"/>
      <c r="O296" s="2"/>
      <c r="P296" s="3"/>
      <c r="Q296" s="3"/>
      <c r="R296" s="62"/>
      <c r="S296" s="62"/>
      <c r="T296" s="2"/>
      <c r="U296" s="2"/>
      <c r="V296" s="2"/>
      <c r="W296" s="2"/>
      <c r="X296" s="2"/>
      <c r="Y296" s="84"/>
      <c r="AB296" s="82"/>
      <c r="AC296" s="82"/>
      <c r="AD296" s="62"/>
      <c r="AE296" s="62"/>
      <c r="AF296" s="82"/>
      <c r="AG296" s="82"/>
      <c r="AH296" s="82"/>
      <c r="AJ296" s="134"/>
      <c r="AK296" s="134"/>
      <c r="AL296" s="135"/>
      <c r="AM296" s="136"/>
    </row>
    <row r="297" spans="5:39" hidden="1" x14ac:dyDescent="0.2">
      <c r="E297" s="4"/>
      <c r="F297" s="219"/>
      <c r="G297" s="122"/>
      <c r="H297" s="82"/>
      <c r="I297" s="82"/>
      <c r="J297" s="82"/>
      <c r="K297" s="82"/>
      <c r="L297" s="82"/>
      <c r="M297" s="82"/>
      <c r="N297" s="2"/>
      <c r="O297" s="2"/>
      <c r="P297" s="3"/>
      <c r="Q297" s="3"/>
      <c r="R297" s="62"/>
      <c r="S297" s="62"/>
      <c r="T297" s="2"/>
      <c r="U297" s="2"/>
      <c r="V297" s="2"/>
      <c r="W297" s="2"/>
      <c r="X297" s="2"/>
      <c r="Y297" s="84"/>
      <c r="AB297" s="82"/>
      <c r="AC297" s="82"/>
      <c r="AD297" s="62"/>
      <c r="AE297" s="62"/>
      <c r="AF297" s="82"/>
      <c r="AG297" s="82"/>
      <c r="AH297" s="82"/>
      <c r="AJ297" s="134"/>
      <c r="AK297" s="134"/>
      <c r="AL297" s="135"/>
      <c r="AM297" s="136"/>
    </row>
    <row r="298" spans="5:39" hidden="1" x14ac:dyDescent="0.2">
      <c r="E298" s="4"/>
      <c r="F298" s="219"/>
      <c r="G298" s="122"/>
      <c r="H298" s="82"/>
      <c r="I298" s="82"/>
      <c r="J298" s="82"/>
      <c r="K298" s="82"/>
      <c r="L298" s="82"/>
      <c r="M298" s="82"/>
      <c r="N298" s="2"/>
      <c r="O298" s="2"/>
      <c r="P298" s="3"/>
      <c r="Q298" s="3"/>
      <c r="R298" s="62"/>
      <c r="S298" s="62"/>
      <c r="T298" s="2"/>
      <c r="U298" s="2"/>
      <c r="V298" s="2"/>
      <c r="W298" s="2"/>
      <c r="X298" s="2"/>
      <c r="Y298" s="84"/>
      <c r="AB298" s="82"/>
      <c r="AC298" s="82"/>
      <c r="AD298" s="62"/>
      <c r="AE298" s="62"/>
      <c r="AF298" s="82"/>
      <c r="AG298" s="82"/>
      <c r="AH298" s="82"/>
      <c r="AJ298" s="134"/>
      <c r="AK298" s="134"/>
      <c r="AL298" s="135"/>
      <c r="AM298" s="136"/>
    </row>
    <row r="299" spans="5:39" hidden="1" x14ac:dyDescent="0.2">
      <c r="E299" s="4"/>
      <c r="F299" s="219"/>
      <c r="G299" s="122"/>
      <c r="H299" s="82"/>
      <c r="I299" s="82"/>
      <c r="J299" s="82"/>
      <c r="K299" s="82"/>
      <c r="L299" s="82"/>
      <c r="M299" s="82"/>
      <c r="N299" s="2"/>
      <c r="O299" s="2"/>
      <c r="P299" s="3"/>
      <c r="Q299" s="3"/>
      <c r="R299" s="62"/>
      <c r="S299" s="62"/>
      <c r="T299" s="2"/>
      <c r="U299" s="2"/>
      <c r="V299" s="2"/>
      <c r="W299" s="2"/>
      <c r="X299" s="2"/>
      <c r="Y299" s="84"/>
      <c r="AB299" s="82"/>
      <c r="AC299" s="82"/>
      <c r="AD299" s="62"/>
      <c r="AE299" s="62"/>
      <c r="AF299" s="82"/>
      <c r="AG299" s="82"/>
      <c r="AH299" s="82"/>
      <c r="AJ299" s="134"/>
      <c r="AK299" s="134"/>
      <c r="AL299" s="135"/>
      <c r="AM299" s="136"/>
    </row>
    <row r="300" spans="5:39" hidden="1" x14ac:dyDescent="0.2">
      <c r="E300" s="4"/>
      <c r="F300" s="219"/>
      <c r="G300" s="122"/>
      <c r="H300" s="82"/>
      <c r="I300" s="82"/>
      <c r="J300" s="82"/>
      <c r="K300" s="82"/>
      <c r="L300" s="82"/>
      <c r="M300" s="82"/>
      <c r="N300" s="2"/>
      <c r="O300" s="2"/>
      <c r="P300" s="3"/>
      <c r="Q300" s="3"/>
      <c r="R300" s="62"/>
      <c r="S300" s="62"/>
      <c r="T300" s="2"/>
      <c r="U300" s="2"/>
      <c r="V300" s="2"/>
      <c r="W300" s="2"/>
      <c r="X300" s="2"/>
      <c r="Y300" s="84"/>
      <c r="AB300" s="82"/>
      <c r="AC300" s="82"/>
      <c r="AD300" s="62"/>
      <c r="AE300" s="62"/>
      <c r="AF300" s="82"/>
      <c r="AG300" s="82"/>
      <c r="AH300" s="82"/>
      <c r="AJ300" s="134"/>
      <c r="AK300" s="134"/>
      <c r="AL300" s="135"/>
      <c r="AM300" s="136"/>
    </row>
    <row r="301" spans="5:39" hidden="1" x14ac:dyDescent="0.2">
      <c r="E301" s="4"/>
      <c r="F301" s="219"/>
      <c r="G301" s="122"/>
      <c r="H301" s="82"/>
      <c r="I301" s="82"/>
      <c r="J301" s="82"/>
      <c r="K301" s="82"/>
      <c r="L301" s="82"/>
      <c r="M301" s="82"/>
      <c r="N301" s="2"/>
      <c r="O301" s="2"/>
      <c r="P301" s="3"/>
      <c r="Q301" s="3"/>
      <c r="R301" s="62"/>
      <c r="S301" s="62"/>
      <c r="T301" s="2"/>
      <c r="U301" s="2"/>
      <c r="V301" s="2"/>
      <c r="W301" s="2"/>
      <c r="X301" s="2"/>
      <c r="Y301" s="84"/>
      <c r="AB301" s="82"/>
      <c r="AC301" s="82"/>
      <c r="AD301" s="62"/>
      <c r="AE301" s="62"/>
      <c r="AF301" s="82"/>
      <c r="AG301" s="82"/>
      <c r="AH301" s="82"/>
      <c r="AJ301" s="134"/>
      <c r="AK301" s="134"/>
      <c r="AL301" s="135"/>
      <c r="AM301" s="136"/>
    </row>
    <row r="302" spans="5:39" hidden="1" x14ac:dyDescent="0.2">
      <c r="E302" s="4"/>
      <c r="F302" s="219"/>
      <c r="G302" s="122"/>
      <c r="H302" s="82"/>
      <c r="I302" s="82"/>
      <c r="J302" s="82"/>
      <c r="K302" s="82"/>
      <c r="L302" s="82"/>
      <c r="M302" s="82"/>
      <c r="N302" s="2"/>
      <c r="O302" s="2"/>
      <c r="P302" s="3"/>
      <c r="Q302" s="3"/>
      <c r="R302" s="62"/>
      <c r="S302" s="62"/>
      <c r="T302" s="2"/>
      <c r="U302" s="2"/>
      <c r="V302" s="2"/>
      <c r="W302" s="2"/>
      <c r="X302" s="2"/>
      <c r="Y302" s="84"/>
      <c r="AB302" s="82"/>
      <c r="AC302" s="82"/>
      <c r="AD302" s="62"/>
      <c r="AE302" s="62"/>
      <c r="AF302" s="82"/>
      <c r="AG302" s="82"/>
      <c r="AH302" s="82"/>
      <c r="AJ302" s="134"/>
      <c r="AK302" s="134"/>
      <c r="AL302" s="135"/>
      <c r="AM302" s="136"/>
    </row>
    <row r="303" spans="5:39" hidden="1" x14ac:dyDescent="0.2">
      <c r="E303" s="4"/>
      <c r="F303" s="219"/>
      <c r="G303" s="122"/>
      <c r="H303" s="82"/>
      <c r="I303" s="82"/>
      <c r="J303" s="82"/>
      <c r="K303" s="82"/>
      <c r="L303" s="82"/>
      <c r="M303" s="82"/>
      <c r="N303" s="2"/>
      <c r="O303" s="2"/>
      <c r="P303" s="3"/>
      <c r="Q303" s="3"/>
      <c r="R303" s="62"/>
      <c r="S303" s="62"/>
      <c r="T303" s="2"/>
      <c r="U303" s="2"/>
      <c r="V303" s="2"/>
      <c r="W303" s="2"/>
      <c r="X303" s="2"/>
      <c r="Y303" s="84"/>
      <c r="AB303" s="82"/>
      <c r="AC303" s="82"/>
      <c r="AD303" s="62"/>
      <c r="AE303" s="62"/>
      <c r="AF303" s="82"/>
      <c r="AG303" s="82"/>
      <c r="AH303" s="82"/>
      <c r="AJ303" s="134"/>
      <c r="AK303" s="134"/>
      <c r="AL303" s="135"/>
      <c r="AM303" s="136"/>
    </row>
    <row r="304" spans="5:39" hidden="1" x14ac:dyDescent="0.2">
      <c r="E304" s="4"/>
      <c r="F304" s="219"/>
      <c r="G304" s="122"/>
      <c r="H304" s="82"/>
      <c r="I304" s="82"/>
      <c r="J304" s="82"/>
      <c r="K304" s="82"/>
      <c r="L304" s="82"/>
      <c r="M304" s="82"/>
      <c r="N304" s="2"/>
      <c r="O304" s="2"/>
      <c r="P304" s="3"/>
      <c r="Q304" s="3"/>
      <c r="R304" s="62"/>
      <c r="S304" s="62"/>
      <c r="T304" s="2"/>
      <c r="U304" s="2"/>
      <c r="V304" s="2"/>
      <c r="W304" s="2"/>
      <c r="X304" s="2"/>
      <c r="Y304" s="84"/>
      <c r="AB304" s="82"/>
      <c r="AC304" s="82"/>
      <c r="AD304" s="62"/>
      <c r="AE304" s="62"/>
      <c r="AF304" s="82"/>
      <c r="AG304" s="82"/>
      <c r="AH304" s="82"/>
      <c r="AJ304" s="134"/>
      <c r="AK304" s="134"/>
      <c r="AL304" s="135"/>
      <c r="AM304" s="136"/>
    </row>
    <row r="305" spans="5:39" hidden="1" x14ac:dyDescent="0.2">
      <c r="E305" s="4"/>
      <c r="F305" s="219"/>
      <c r="G305" s="122"/>
      <c r="H305" s="82"/>
      <c r="I305" s="82"/>
      <c r="J305" s="82"/>
      <c r="K305" s="82"/>
      <c r="L305" s="82"/>
      <c r="M305" s="82"/>
      <c r="N305" s="2"/>
      <c r="O305" s="2"/>
      <c r="P305" s="3"/>
      <c r="Q305" s="3"/>
      <c r="R305" s="62"/>
      <c r="S305" s="62"/>
      <c r="T305" s="2"/>
      <c r="U305" s="2"/>
      <c r="V305" s="2"/>
      <c r="W305" s="2"/>
      <c r="X305" s="2"/>
      <c r="Y305" s="84"/>
      <c r="AB305" s="82"/>
      <c r="AC305" s="82"/>
      <c r="AD305" s="62"/>
      <c r="AE305" s="62"/>
      <c r="AF305" s="82"/>
      <c r="AG305" s="82"/>
      <c r="AH305" s="82"/>
      <c r="AJ305" s="134"/>
      <c r="AK305" s="134"/>
      <c r="AL305" s="135"/>
      <c r="AM305" s="136"/>
    </row>
    <row r="306" spans="5:39" hidden="1" x14ac:dyDescent="0.2">
      <c r="E306" s="4"/>
      <c r="F306" s="219"/>
      <c r="G306" s="122"/>
      <c r="H306" s="82"/>
      <c r="I306" s="82"/>
      <c r="J306" s="82"/>
      <c r="K306" s="82"/>
      <c r="L306" s="82"/>
      <c r="M306" s="82"/>
      <c r="N306" s="2"/>
      <c r="O306" s="2"/>
      <c r="P306" s="3"/>
      <c r="Q306" s="3"/>
      <c r="R306" s="62"/>
      <c r="S306" s="62"/>
      <c r="T306" s="2"/>
      <c r="U306" s="2"/>
      <c r="V306" s="2"/>
      <c r="W306" s="2"/>
      <c r="X306" s="2"/>
      <c r="Y306" s="84"/>
      <c r="AB306" s="82"/>
      <c r="AC306" s="82"/>
      <c r="AD306" s="62"/>
      <c r="AE306" s="62"/>
      <c r="AF306" s="82"/>
      <c r="AG306" s="82"/>
      <c r="AH306" s="82"/>
      <c r="AJ306" s="134"/>
      <c r="AK306" s="134"/>
      <c r="AL306" s="135"/>
      <c r="AM306" s="136"/>
    </row>
    <row r="307" spans="5:39" hidden="1" x14ac:dyDescent="0.2">
      <c r="E307" s="4"/>
      <c r="F307" s="219"/>
      <c r="G307" s="122"/>
      <c r="H307" s="82"/>
      <c r="I307" s="82"/>
      <c r="J307" s="82"/>
      <c r="K307" s="82"/>
      <c r="L307" s="82"/>
      <c r="M307" s="82"/>
      <c r="N307" s="2"/>
      <c r="O307" s="2"/>
      <c r="P307" s="3"/>
      <c r="Q307" s="3"/>
      <c r="R307" s="62"/>
      <c r="S307" s="62"/>
      <c r="T307" s="2"/>
      <c r="U307" s="2"/>
      <c r="V307" s="2"/>
      <c r="W307" s="2"/>
      <c r="X307" s="2"/>
      <c r="Y307" s="84"/>
      <c r="AB307" s="82"/>
      <c r="AC307" s="82"/>
      <c r="AD307" s="62"/>
      <c r="AE307" s="62"/>
      <c r="AF307" s="82"/>
      <c r="AG307" s="82"/>
      <c r="AH307" s="82"/>
      <c r="AJ307" s="134"/>
      <c r="AK307" s="134"/>
      <c r="AL307" s="135"/>
      <c r="AM307" s="136"/>
    </row>
    <row r="308" spans="5:39" hidden="1" x14ac:dyDescent="0.2">
      <c r="E308" s="4"/>
      <c r="F308" s="219"/>
      <c r="G308" s="122"/>
      <c r="H308" s="82"/>
      <c r="I308" s="82"/>
      <c r="J308" s="82"/>
      <c r="K308" s="82"/>
      <c r="L308" s="82"/>
      <c r="M308" s="82"/>
      <c r="N308" s="2"/>
      <c r="O308" s="2"/>
      <c r="P308" s="3"/>
      <c r="Q308" s="3"/>
      <c r="R308" s="62"/>
      <c r="S308" s="62"/>
      <c r="T308" s="2"/>
      <c r="U308" s="2"/>
      <c r="V308" s="2"/>
      <c r="W308" s="2"/>
      <c r="X308" s="2"/>
      <c r="Y308" s="84"/>
      <c r="AB308" s="82"/>
      <c r="AC308" s="82"/>
      <c r="AD308" s="62"/>
      <c r="AE308" s="62"/>
      <c r="AF308" s="82"/>
      <c r="AG308" s="82"/>
      <c r="AH308" s="82"/>
      <c r="AJ308" s="134"/>
      <c r="AK308" s="134"/>
      <c r="AL308" s="135"/>
      <c r="AM308" s="136"/>
    </row>
    <row r="309" spans="5:39" hidden="1" x14ac:dyDescent="0.2">
      <c r="E309" s="4"/>
      <c r="F309" s="219"/>
      <c r="G309" s="122"/>
      <c r="H309" s="82"/>
      <c r="I309" s="82"/>
      <c r="J309" s="82"/>
      <c r="K309" s="82"/>
      <c r="L309" s="82"/>
      <c r="M309" s="82"/>
      <c r="N309" s="2"/>
      <c r="O309" s="2"/>
      <c r="P309" s="3"/>
      <c r="Q309" s="3"/>
      <c r="R309" s="62"/>
      <c r="S309" s="62"/>
      <c r="T309" s="2"/>
      <c r="U309" s="2"/>
      <c r="V309" s="2"/>
      <c r="W309" s="2"/>
      <c r="X309" s="2"/>
      <c r="Y309" s="84"/>
      <c r="AB309" s="82"/>
      <c r="AC309" s="82"/>
      <c r="AD309" s="62"/>
      <c r="AE309" s="62"/>
      <c r="AF309" s="82"/>
      <c r="AG309" s="82"/>
      <c r="AH309" s="82"/>
      <c r="AJ309" s="134"/>
      <c r="AK309" s="134"/>
      <c r="AL309" s="135"/>
      <c r="AM309" s="136"/>
    </row>
    <row r="310" spans="5:39" hidden="1" x14ac:dyDescent="0.2">
      <c r="E310" s="4"/>
      <c r="F310" s="219"/>
      <c r="G310" s="122"/>
      <c r="H310" s="82"/>
      <c r="I310" s="82"/>
      <c r="J310" s="82"/>
      <c r="K310" s="82"/>
      <c r="L310" s="82"/>
      <c r="M310" s="82"/>
      <c r="N310" s="2"/>
      <c r="O310" s="2"/>
      <c r="P310" s="3"/>
      <c r="Q310" s="3"/>
      <c r="R310" s="62"/>
      <c r="S310" s="62"/>
      <c r="T310" s="2"/>
      <c r="U310" s="2"/>
      <c r="V310" s="2"/>
      <c r="W310" s="2"/>
      <c r="X310" s="2"/>
      <c r="Y310" s="84"/>
      <c r="AB310" s="82"/>
      <c r="AC310" s="82"/>
      <c r="AD310" s="62"/>
      <c r="AE310" s="62"/>
      <c r="AF310" s="82"/>
      <c r="AG310" s="82"/>
      <c r="AH310" s="82"/>
      <c r="AJ310" s="134"/>
      <c r="AK310" s="134"/>
      <c r="AL310" s="135"/>
      <c r="AM310" s="136"/>
    </row>
    <row r="311" spans="5:39" hidden="1" x14ac:dyDescent="0.2">
      <c r="E311" s="4"/>
      <c r="F311" s="219"/>
      <c r="G311" s="122"/>
      <c r="H311" s="82"/>
      <c r="I311" s="82"/>
      <c r="J311" s="82"/>
      <c r="K311" s="82"/>
      <c r="L311" s="82"/>
      <c r="M311" s="82"/>
      <c r="N311" s="2"/>
      <c r="O311" s="2"/>
      <c r="P311" s="3"/>
      <c r="Q311" s="3"/>
      <c r="R311" s="62"/>
      <c r="S311" s="62"/>
      <c r="T311" s="2"/>
      <c r="U311" s="2"/>
      <c r="V311" s="2"/>
      <c r="W311" s="2"/>
      <c r="X311" s="2"/>
      <c r="Y311" s="84"/>
      <c r="AB311" s="82"/>
      <c r="AC311" s="82"/>
      <c r="AD311" s="62"/>
      <c r="AE311" s="62"/>
      <c r="AF311" s="82"/>
      <c r="AG311" s="82"/>
      <c r="AH311" s="82"/>
      <c r="AJ311" s="134"/>
      <c r="AK311" s="134"/>
      <c r="AL311" s="135"/>
      <c r="AM311" s="136"/>
    </row>
    <row r="312" spans="5:39" hidden="1" x14ac:dyDescent="0.2">
      <c r="E312" s="4"/>
      <c r="F312" s="219"/>
      <c r="G312" s="122"/>
      <c r="H312" s="82"/>
      <c r="I312" s="82"/>
      <c r="J312" s="82"/>
      <c r="K312" s="82"/>
      <c r="L312" s="82"/>
      <c r="M312" s="82"/>
      <c r="N312" s="2"/>
      <c r="O312" s="2"/>
      <c r="P312" s="3"/>
      <c r="Q312" s="3"/>
      <c r="R312" s="62"/>
      <c r="S312" s="62"/>
      <c r="T312" s="2"/>
      <c r="U312" s="2"/>
      <c r="V312" s="2"/>
      <c r="W312" s="2"/>
      <c r="X312" s="2"/>
      <c r="Y312" s="84"/>
      <c r="AB312" s="82"/>
      <c r="AC312" s="82"/>
      <c r="AD312" s="62"/>
      <c r="AE312" s="62"/>
      <c r="AF312" s="82"/>
      <c r="AG312" s="82"/>
      <c r="AH312" s="82"/>
      <c r="AJ312" s="134"/>
      <c r="AK312" s="134"/>
      <c r="AL312" s="135"/>
      <c r="AM312" s="136"/>
    </row>
    <row r="313" spans="5:39" hidden="1" x14ac:dyDescent="0.2">
      <c r="E313" s="4"/>
      <c r="F313" s="219"/>
      <c r="G313" s="122"/>
      <c r="H313" s="82"/>
      <c r="I313" s="82"/>
      <c r="J313" s="82"/>
      <c r="K313" s="82"/>
      <c r="L313" s="82"/>
      <c r="M313" s="82"/>
      <c r="N313" s="2"/>
      <c r="O313" s="2"/>
      <c r="P313" s="3"/>
      <c r="Q313" s="3"/>
      <c r="R313" s="62"/>
      <c r="S313" s="62"/>
      <c r="T313" s="2"/>
      <c r="U313" s="2"/>
      <c r="V313" s="2"/>
      <c r="W313" s="2"/>
      <c r="X313" s="2"/>
      <c r="Y313" s="84"/>
      <c r="AB313" s="82"/>
      <c r="AC313" s="82"/>
      <c r="AD313" s="62"/>
      <c r="AE313" s="62"/>
      <c r="AF313" s="82"/>
      <c r="AG313" s="82"/>
      <c r="AH313" s="82"/>
      <c r="AJ313" s="134"/>
      <c r="AK313" s="134"/>
      <c r="AL313" s="135"/>
      <c r="AM313" s="136"/>
    </row>
    <row r="314" spans="5:39" hidden="1" x14ac:dyDescent="0.2">
      <c r="E314" s="4"/>
      <c r="F314" s="219"/>
      <c r="G314" s="122"/>
      <c r="H314" s="82"/>
      <c r="I314" s="82"/>
      <c r="J314" s="82"/>
      <c r="K314" s="82"/>
      <c r="L314" s="82"/>
      <c r="M314" s="82"/>
      <c r="N314" s="2"/>
      <c r="O314" s="2"/>
      <c r="P314" s="3"/>
      <c r="Q314" s="3"/>
      <c r="R314" s="62"/>
      <c r="S314" s="62"/>
      <c r="T314" s="2"/>
      <c r="U314" s="2"/>
      <c r="V314" s="2"/>
      <c r="W314" s="2"/>
      <c r="X314" s="2"/>
      <c r="Y314" s="84"/>
      <c r="AB314" s="82"/>
      <c r="AC314" s="82"/>
      <c r="AD314" s="62"/>
      <c r="AE314" s="62"/>
      <c r="AF314" s="82"/>
      <c r="AG314" s="82"/>
      <c r="AH314" s="82"/>
      <c r="AJ314" s="134"/>
      <c r="AK314" s="134"/>
      <c r="AL314" s="135"/>
      <c r="AM314" s="136"/>
    </row>
    <row r="315" spans="5:39" hidden="1" x14ac:dyDescent="0.2">
      <c r="E315" s="4"/>
      <c r="F315" s="219"/>
      <c r="G315" s="122"/>
      <c r="H315" s="82"/>
      <c r="I315" s="82"/>
      <c r="J315" s="82"/>
      <c r="K315" s="82"/>
      <c r="L315" s="82"/>
      <c r="M315" s="82"/>
      <c r="N315" s="2"/>
      <c r="O315" s="2"/>
      <c r="P315" s="3"/>
      <c r="Q315" s="3"/>
      <c r="R315" s="62"/>
      <c r="S315" s="62"/>
      <c r="T315" s="2"/>
      <c r="U315" s="2"/>
      <c r="V315" s="2"/>
      <c r="W315" s="2"/>
      <c r="X315" s="2"/>
      <c r="Y315" s="84"/>
      <c r="AB315" s="82"/>
      <c r="AC315" s="82"/>
      <c r="AD315" s="62"/>
      <c r="AE315" s="62"/>
      <c r="AF315" s="82"/>
      <c r="AG315" s="82"/>
      <c r="AH315" s="82"/>
      <c r="AJ315" s="134"/>
      <c r="AK315" s="134"/>
      <c r="AL315" s="135"/>
      <c r="AM315" s="136"/>
    </row>
    <row r="316" spans="5:39" hidden="1" x14ac:dyDescent="0.2">
      <c r="E316" s="4"/>
      <c r="F316" s="219"/>
      <c r="G316" s="122"/>
      <c r="H316" s="82"/>
      <c r="I316" s="82"/>
      <c r="J316" s="82"/>
      <c r="K316" s="82"/>
      <c r="L316" s="82"/>
      <c r="M316" s="82"/>
      <c r="N316" s="2"/>
      <c r="O316" s="2"/>
      <c r="P316" s="3"/>
      <c r="Q316" s="3"/>
      <c r="R316" s="62"/>
      <c r="S316" s="62"/>
      <c r="T316" s="2"/>
      <c r="U316" s="2"/>
      <c r="V316" s="2"/>
      <c r="W316" s="2"/>
      <c r="X316" s="2"/>
      <c r="Y316" s="84"/>
      <c r="AB316" s="82"/>
      <c r="AC316" s="82"/>
      <c r="AD316" s="62"/>
      <c r="AE316" s="62"/>
      <c r="AF316" s="82"/>
      <c r="AG316" s="82"/>
      <c r="AH316" s="82"/>
      <c r="AJ316" s="134"/>
      <c r="AK316" s="134"/>
      <c r="AL316" s="135"/>
      <c r="AM316" s="136"/>
    </row>
    <row r="317" spans="5:39" hidden="1" x14ac:dyDescent="0.2">
      <c r="E317" s="4"/>
      <c r="F317" s="219"/>
      <c r="G317" s="122"/>
      <c r="H317" s="82"/>
      <c r="I317" s="82"/>
      <c r="J317" s="82"/>
      <c r="K317" s="82"/>
      <c r="L317" s="82"/>
      <c r="M317" s="82"/>
      <c r="N317" s="2"/>
      <c r="O317" s="2"/>
      <c r="P317" s="3"/>
      <c r="Q317" s="3"/>
      <c r="R317" s="62"/>
      <c r="S317" s="62"/>
      <c r="T317" s="2"/>
      <c r="U317" s="2"/>
      <c r="V317" s="2"/>
      <c r="W317" s="2"/>
      <c r="X317" s="2"/>
      <c r="Y317" s="84"/>
      <c r="AB317" s="82"/>
      <c r="AC317" s="82"/>
      <c r="AD317" s="62"/>
      <c r="AE317" s="62"/>
      <c r="AF317" s="82"/>
      <c r="AG317" s="82"/>
      <c r="AH317" s="82"/>
      <c r="AJ317" s="134"/>
      <c r="AK317" s="134"/>
      <c r="AL317" s="135"/>
      <c r="AM317" s="136"/>
    </row>
    <row r="318" spans="5:39" hidden="1" x14ac:dyDescent="0.2">
      <c r="E318" s="4"/>
      <c r="F318" s="219"/>
      <c r="G318" s="122"/>
      <c r="H318" s="82"/>
      <c r="I318" s="82"/>
      <c r="J318" s="82"/>
      <c r="K318" s="82"/>
      <c r="L318" s="82"/>
      <c r="M318" s="82"/>
      <c r="N318" s="2"/>
      <c r="O318" s="2"/>
      <c r="P318" s="3"/>
      <c r="Q318" s="3"/>
      <c r="R318" s="62"/>
      <c r="S318" s="62"/>
      <c r="T318" s="2"/>
      <c r="U318" s="2"/>
      <c r="V318" s="2"/>
      <c r="W318" s="2"/>
      <c r="X318" s="2"/>
      <c r="Y318" s="84"/>
      <c r="AB318" s="82"/>
      <c r="AC318" s="82"/>
      <c r="AD318" s="62"/>
      <c r="AE318" s="62"/>
      <c r="AF318" s="82"/>
      <c r="AG318" s="82"/>
      <c r="AH318" s="82"/>
      <c r="AJ318" s="134"/>
      <c r="AK318" s="134"/>
      <c r="AL318" s="135"/>
      <c r="AM318" s="136"/>
    </row>
    <row r="319" spans="5:39" hidden="1" x14ac:dyDescent="0.2">
      <c r="E319" s="4"/>
      <c r="F319" s="219"/>
      <c r="G319" s="122"/>
      <c r="H319" s="82"/>
      <c r="I319" s="82"/>
      <c r="J319" s="82"/>
      <c r="K319" s="82"/>
      <c r="L319" s="82"/>
      <c r="M319" s="82"/>
      <c r="N319" s="2"/>
      <c r="O319" s="2"/>
      <c r="P319" s="3"/>
      <c r="Q319" s="3"/>
      <c r="R319" s="62"/>
      <c r="S319" s="62"/>
      <c r="T319" s="2"/>
      <c r="U319" s="2"/>
      <c r="V319" s="2"/>
      <c r="W319" s="2"/>
      <c r="X319" s="2"/>
      <c r="Y319" s="84"/>
      <c r="AB319" s="82"/>
      <c r="AC319" s="82"/>
      <c r="AD319" s="62"/>
      <c r="AE319" s="62"/>
      <c r="AF319" s="82"/>
      <c r="AG319" s="82"/>
      <c r="AH319" s="82"/>
      <c r="AJ319" s="134"/>
      <c r="AK319" s="134"/>
      <c r="AL319" s="135"/>
      <c r="AM319" s="136"/>
    </row>
    <row r="320" spans="5:39" hidden="1" x14ac:dyDescent="0.2">
      <c r="E320" s="4"/>
      <c r="F320" s="219"/>
      <c r="G320" s="122"/>
      <c r="H320" s="82"/>
      <c r="I320" s="82"/>
      <c r="J320" s="82"/>
      <c r="K320" s="82"/>
      <c r="L320" s="82"/>
      <c r="M320" s="82"/>
      <c r="N320" s="2"/>
      <c r="O320" s="2"/>
      <c r="P320" s="3"/>
      <c r="Q320" s="3"/>
      <c r="R320" s="62"/>
      <c r="S320" s="62"/>
      <c r="T320" s="2"/>
      <c r="U320" s="2"/>
      <c r="V320" s="2"/>
      <c r="W320" s="2"/>
      <c r="X320" s="2"/>
      <c r="Y320" s="84"/>
      <c r="AB320" s="82"/>
      <c r="AC320" s="82"/>
      <c r="AD320" s="62"/>
      <c r="AE320" s="62"/>
      <c r="AF320" s="82"/>
      <c r="AG320" s="82"/>
      <c r="AH320" s="82"/>
      <c r="AJ320" s="134"/>
      <c r="AK320" s="134"/>
      <c r="AL320" s="135"/>
      <c r="AM320" s="136"/>
    </row>
    <row r="321" spans="5:39" hidden="1" x14ac:dyDescent="0.2">
      <c r="E321" s="4"/>
      <c r="F321" s="219"/>
      <c r="G321" s="122"/>
      <c r="H321" s="82"/>
      <c r="I321" s="82"/>
      <c r="J321" s="82"/>
      <c r="K321" s="82"/>
      <c r="L321" s="82"/>
      <c r="M321" s="82"/>
      <c r="N321" s="2"/>
      <c r="O321" s="2"/>
      <c r="P321" s="3"/>
      <c r="Q321" s="3"/>
      <c r="R321" s="62"/>
      <c r="S321" s="62"/>
      <c r="T321" s="2"/>
      <c r="U321" s="2"/>
      <c r="V321" s="2"/>
      <c r="W321" s="2"/>
      <c r="X321" s="2"/>
      <c r="Y321" s="84"/>
      <c r="AB321" s="82"/>
      <c r="AC321" s="82"/>
      <c r="AD321" s="62"/>
      <c r="AE321" s="62"/>
      <c r="AF321" s="82"/>
      <c r="AG321" s="82"/>
      <c r="AH321" s="82"/>
      <c r="AJ321" s="134"/>
      <c r="AK321" s="134"/>
      <c r="AL321" s="135"/>
      <c r="AM321" s="136"/>
    </row>
    <row r="322" spans="5:39" hidden="1" x14ac:dyDescent="0.2">
      <c r="E322" s="4"/>
      <c r="F322" s="219"/>
      <c r="G322" s="122"/>
      <c r="H322" s="82"/>
      <c r="I322" s="82"/>
      <c r="J322" s="82"/>
      <c r="K322" s="82"/>
      <c r="L322" s="82"/>
      <c r="M322" s="82"/>
      <c r="N322" s="2"/>
      <c r="O322" s="2"/>
      <c r="P322" s="3"/>
      <c r="Q322" s="3"/>
      <c r="R322" s="62"/>
      <c r="S322" s="62"/>
      <c r="T322" s="2"/>
      <c r="U322" s="2"/>
      <c r="V322" s="2"/>
      <c r="W322" s="2"/>
      <c r="X322" s="2"/>
      <c r="Y322" s="84"/>
      <c r="AB322" s="82"/>
      <c r="AC322" s="82"/>
      <c r="AD322" s="62"/>
      <c r="AE322" s="62"/>
      <c r="AF322" s="82"/>
      <c r="AG322" s="82"/>
      <c r="AH322" s="82"/>
      <c r="AJ322" s="134"/>
      <c r="AK322" s="134"/>
      <c r="AL322" s="135"/>
      <c r="AM322" s="136"/>
    </row>
    <row r="323" spans="5:39" hidden="1" x14ac:dyDescent="0.2">
      <c r="E323" s="4"/>
      <c r="F323" s="219"/>
      <c r="G323" s="122"/>
      <c r="H323" s="82"/>
      <c r="I323" s="82"/>
      <c r="J323" s="82"/>
      <c r="K323" s="82"/>
      <c r="L323" s="82"/>
      <c r="M323" s="82"/>
      <c r="N323" s="2"/>
      <c r="O323" s="2"/>
      <c r="P323" s="3"/>
      <c r="Q323" s="3"/>
      <c r="R323" s="62"/>
      <c r="S323" s="62"/>
      <c r="T323" s="2"/>
      <c r="U323" s="2"/>
      <c r="V323" s="2"/>
      <c r="W323" s="2"/>
      <c r="X323" s="2"/>
      <c r="Y323" s="84"/>
      <c r="AB323" s="82"/>
      <c r="AC323" s="82"/>
      <c r="AD323" s="62"/>
      <c r="AE323" s="62"/>
      <c r="AF323" s="82"/>
      <c r="AG323" s="82"/>
      <c r="AH323" s="82"/>
      <c r="AJ323" s="134"/>
      <c r="AK323" s="134"/>
      <c r="AL323" s="135"/>
      <c r="AM323" s="136"/>
    </row>
    <row r="324" spans="5:39" hidden="1" x14ac:dyDescent="0.2">
      <c r="E324" s="4"/>
      <c r="F324" s="219"/>
      <c r="G324" s="122"/>
      <c r="H324" s="82"/>
      <c r="I324" s="82"/>
      <c r="J324" s="82"/>
      <c r="K324" s="82"/>
      <c r="L324" s="82"/>
      <c r="M324" s="82"/>
      <c r="N324" s="2"/>
      <c r="O324" s="2"/>
      <c r="P324" s="3"/>
      <c r="Q324" s="3"/>
      <c r="R324" s="62"/>
      <c r="S324" s="62"/>
      <c r="T324" s="2"/>
      <c r="U324" s="2"/>
      <c r="V324" s="2"/>
      <c r="W324" s="2"/>
      <c r="X324" s="2"/>
      <c r="Y324" s="84"/>
      <c r="AB324" s="82"/>
      <c r="AC324" s="82"/>
      <c r="AD324" s="62"/>
      <c r="AE324" s="62"/>
      <c r="AF324" s="82"/>
      <c r="AG324" s="82"/>
      <c r="AH324" s="82"/>
      <c r="AJ324" s="134"/>
      <c r="AK324" s="134"/>
      <c r="AL324" s="135"/>
      <c r="AM324" s="136"/>
    </row>
    <row r="325" spans="5:39" hidden="1" x14ac:dyDescent="0.2">
      <c r="E325" s="4"/>
      <c r="F325" s="219"/>
      <c r="G325" s="122"/>
      <c r="H325" s="82"/>
      <c r="I325" s="82"/>
      <c r="J325" s="82"/>
      <c r="K325" s="82"/>
      <c r="L325" s="82"/>
      <c r="M325" s="82"/>
      <c r="N325" s="2"/>
      <c r="O325" s="2"/>
      <c r="P325" s="3"/>
      <c r="Q325" s="3"/>
      <c r="R325" s="62"/>
      <c r="S325" s="62"/>
      <c r="T325" s="2"/>
      <c r="U325" s="2"/>
      <c r="V325" s="2"/>
      <c r="W325" s="2"/>
      <c r="X325" s="2"/>
      <c r="Y325" s="84"/>
      <c r="AB325" s="82"/>
      <c r="AC325" s="82"/>
      <c r="AD325" s="62"/>
      <c r="AE325" s="62"/>
      <c r="AF325" s="82"/>
      <c r="AG325" s="82"/>
      <c r="AH325" s="82"/>
      <c r="AJ325" s="134"/>
      <c r="AK325" s="134"/>
      <c r="AL325" s="135"/>
      <c r="AM325" s="136"/>
    </row>
    <row r="326" spans="5:39" hidden="1" x14ac:dyDescent="0.2">
      <c r="E326" s="4"/>
      <c r="F326" s="219"/>
      <c r="G326" s="122"/>
      <c r="H326" s="82"/>
      <c r="I326" s="82"/>
      <c r="J326" s="82"/>
      <c r="K326" s="82"/>
      <c r="L326" s="82"/>
      <c r="M326" s="82"/>
      <c r="N326" s="2"/>
      <c r="O326" s="2"/>
      <c r="P326" s="3"/>
      <c r="Q326" s="3"/>
      <c r="R326" s="62"/>
      <c r="S326" s="62"/>
      <c r="T326" s="2"/>
      <c r="U326" s="2"/>
      <c r="V326" s="2"/>
      <c r="W326" s="2"/>
      <c r="X326" s="2"/>
      <c r="Y326" s="84"/>
      <c r="AB326" s="82"/>
      <c r="AC326" s="82"/>
      <c r="AD326" s="62"/>
      <c r="AE326" s="62"/>
      <c r="AF326" s="82"/>
      <c r="AG326" s="82"/>
      <c r="AH326" s="82"/>
      <c r="AJ326" s="134"/>
      <c r="AK326" s="134"/>
      <c r="AL326" s="135"/>
      <c r="AM326" s="136"/>
    </row>
    <row r="327" spans="5:39" hidden="1" x14ac:dyDescent="0.2">
      <c r="E327" s="4"/>
      <c r="F327" s="219"/>
      <c r="G327" s="122"/>
      <c r="H327" s="82"/>
      <c r="I327" s="82"/>
      <c r="J327" s="82"/>
      <c r="K327" s="82"/>
      <c r="L327" s="82"/>
      <c r="M327" s="82"/>
      <c r="N327" s="2"/>
      <c r="O327" s="2"/>
      <c r="P327" s="3"/>
      <c r="Q327" s="3"/>
      <c r="R327" s="62"/>
      <c r="S327" s="62"/>
      <c r="T327" s="2"/>
      <c r="U327" s="2"/>
      <c r="V327" s="2"/>
      <c r="W327" s="2"/>
      <c r="X327" s="2"/>
      <c r="Y327" s="84"/>
      <c r="AB327" s="82"/>
      <c r="AC327" s="82"/>
      <c r="AD327" s="62"/>
      <c r="AE327" s="62"/>
      <c r="AF327" s="82"/>
      <c r="AG327" s="82"/>
      <c r="AH327" s="82"/>
      <c r="AJ327" s="134"/>
      <c r="AK327" s="134"/>
      <c r="AL327" s="135"/>
      <c r="AM327" s="136"/>
    </row>
    <row r="328" spans="5:39" hidden="1" x14ac:dyDescent="0.2">
      <c r="E328" s="4"/>
      <c r="F328" s="219"/>
      <c r="G328" s="122"/>
      <c r="H328" s="82"/>
      <c r="I328" s="82"/>
      <c r="J328" s="82"/>
      <c r="K328" s="82"/>
      <c r="L328" s="82"/>
      <c r="M328" s="82"/>
      <c r="N328" s="2"/>
      <c r="O328" s="2"/>
      <c r="P328" s="3"/>
      <c r="Q328" s="3"/>
      <c r="R328" s="62"/>
      <c r="S328" s="62"/>
      <c r="T328" s="2"/>
      <c r="U328" s="2"/>
      <c r="V328" s="2"/>
      <c r="W328" s="2"/>
      <c r="X328" s="2"/>
      <c r="Y328" s="84"/>
      <c r="AB328" s="82"/>
      <c r="AC328" s="82"/>
      <c r="AD328" s="62"/>
      <c r="AE328" s="62"/>
      <c r="AF328" s="82"/>
      <c r="AG328" s="82"/>
      <c r="AH328" s="82"/>
      <c r="AJ328" s="134"/>
      <c r="AK328" s="134"/>
      <c r="AL328" s="135"/>
      <c r="AM328" s="136"/>
    </row>
    <row r="329" spans="5:39" hidden="1" x14ac:dyDescent="0.2">
      <c r="E329" s="4"/>
      <c r="F329" s="219"/>
      <c r="G329" s="122"/>
      <c r="H329" s="82"/>
      <c r="I329" s="82"/>
      <c r="J329" s="82"/>
      <c r="K329" s="82"/>
      <c r="L329" s="82"/>
      <c r="M329" s="82"/>
      <c r="N329" s="2"/>
      <c r="O329" s="2"/>
      <c r="P329" s="3"/>
      <c r="Q329" s="3"/>
      <c r="R329" s="62"/>
      <c r="S329" s="62"/>
      <c r="T329" s="2"/>
      <c r="U329" s="2"/>
      <c r="V329" s="2"/>
      <c r="W329" s="2"/>
      <c r="X329" s="2"/>
      <c r="Y329" s="84"/>
      <c r="AB329" s="82"/>
      <c r="AC329" s="82"/>
      <c r="AD329" s="62"/>
      <c r="AE329" s="62"/>
      <c r="AF329" s="82"/>
      <c r="AG329" s="82"/>
      <c r="AH329" s="82"/>
      <c r="AJ329" s="134"/>
      <c r="AK329" s="134"/>
      <c r="AL329" s="135"/>
      <c r="AM329" s="136"/>
    </row>
    <row r="330" spans="5:39" hidden="1" x14ac:dyDescent="0.2">
      <c r="E330" s="4"/>
      <c r="F330" s="219"/>
      <c r="G330" s="122"/>
      <c r="H330" s="82"/>
      <c r="I330" s="82"/>
      <c r="J330" s="82"/>
      <c r="K330" s="82"/>
      <c r="L330" s="82"/>
      <c r="M330" s="82"/>
      <c r="N330" s="2"/>
      <c r="O330" s="2"/>
      <c r="P330" s="3"/>
      <c r="Q330" s="3"/>
      <c r="R330" s="62"/>
      <c r="S330" s="62"/>
      <c r="T330" s="2"/>
      <c r="U330" s="2"/>
      <c r="V330" s="2"/>
      <c r="W330" s="2"/>
      <c r="X330" s="2"/>
      <c r="Y330" s="84"/>
      <c r="AB330" s="82"/>
      <c r="AC330" s="82"/>
      <c r="AD330" s="62"/>
      <c r="AE330" s="62"/>
      <c r="AF330" s="82"/>
      <c r="AG330" s="82"/>
      <c r="AH330" s="82"/>
      <c r="AJ330" s="134"/>
      <c r="AK330" s="134"/>
      <c r="AL330" s="135"/>
      <c r="AM330" s="136"/>
    </row>
    <row r="331" spans="5:39" hidden="1" x14ac:dyDescent="0.2">
      <c r="E331" s="4"/>
      <c r="F331" s="219"/>
      <c r="G331" s="122"/>
      <c r="H331" s="82"/>
      <c r="I331" s="82"/>
      <c r="J331" s="82"/>
      <c r="K331" s="82"/>
      <c r="L331" s="82"/>
      <c r="M331" s="82"/>
      <c r="N331" s="2"/>
      <c r="O331" s="2"/>
      <c r="P331" s="3"/>
      <c r="Q331" s="3"/>
      <c r="R331" s="62"/>
      <c r="S331" s="62"/>
      <c r="T331" s="2"/>
      <c r="U331" s="2"/>
      <c r="V331" s="2"/>
      <c r="W331" s="2"/>
      <c r="X331" s="2"/>
      <c r="Y331" s="84"/>
      <c r="AB331" s="82"/>
      <c r="AC331" s="82"/>
      <c r="AD331" s="62"/>
      <c r="AE331" s="62"/>
      <c r="AF331" s="82"/>
      <c r="AG331" s="82"/>
      <c r="AH331" s="82"/>
      <c r="AJ331" s="134"/>
      <c r="AK331" s="134"/>
      <c r="AL331" s="135"/>
      <c r="AM331" s="136"/>
    </row>
    <row r="332" spans="5:39" hidden="1" x14ac:dyDescent="0.2">
      <c r="E332" s="4"/>
      <c r="F332" s="219"/>
      <c r="G332" s="122"/>
      <c r="H332" s="82"/>
      <c r="I332" s="82"/>
      <c r="J332" s="82"/>
      <c r="K332" s="82"/>
      <c r="L332" s="82"/>
      <c r="M332" s="82"/>
      <c r="N332" s="2"/>
      <c r="O332" s="2"/>
      <c r="P332" s="3"/>
      <c r="Q332" s="3"/>
      <c r="R332" s="62"/>
      <c r="S332" s="62"/>
      <c r="T332" s="2"/>
      <c r="U332" s="2"/>
      <c r="V332" s="2"/>
      <c r="W332" s="2"/>
      <c r="X332" s="2"/>
      <c r="Y332" s="84"/>
      <c r="AB332" s="82"/>
      <c r="AC332" s="82"/>
      <c r="AD332" s="62"/>
      <c r="AE332" s="62"/>
      <c r="AF332" s="82"/>
      <c r="AG332" s="82"/>
      <c r="AH332" s="82"/>
      <c r="AJ332" s="134"/>
      <c r="AK332" s="134"/>
      <c r="AL332" s="135"/>
      <c r="AM332" s="136"/>
    </row>
    <row r="333" spans="5:39" hidden="1" x14ac:dyDescent="0.2">
      <c r="E333" s="4"/>
      <c r="F333" s="219"/>
      <c r="G333" s="122"/>
      <c r="H333" s="82"/>
      <c r="I333" s="82"/>
      <c r="J333" s="82"/>
      <c r="K333" s="82"/>
      <c r="L333" s="82"/>
      <c r="M333" s="82"/>
      <c r="N333" s="2"/>
      <c r="O333" s="2"/>
      <c r="P333" s="3"/>
      <c r="Q333" s="3"/>
      <c r="R333" s="62"/>
      <c r="S333" s="62"/>
      <c r="T333" s="2"/>
      <c r="U333" s="2"/>
      <c r="V333" s="2"/>
      <c r="W333" s="2"/>
      <c r="X333" s="2"/>
      <c r="Y333" s="84"/>
      <c r="AB333" s="82"/>
      <c r="AC333" s="82"/>
      <c r="AD333" s="62"/>
      <c r="AE333" s="62"/>
      <c r="AF333" s="82"/>
      <c r="AG333" s="82"/>
      <c r="AH333" s="82"/>
      <c r="AJ333" s="134"/>
      <c r="AK333" s="134"/>
      <c r="AL333" s="135"/>
      <c r="AM333" s="136"/>
    </row>
    <row r="334" spans="5:39" hidden="1" x14ac:dyDescent="0.2">
      <c r="E334" s="4"/>
      <c r="F334" s="219"/>
      <c r="G334" s="122"/>
      <c r="H334" s="82"/>
      <c r="I334" s="82"/>
      <c r="J334" s="82"/>
      <c r="K334" s="82"/>
      <c r="L334" s="82"/>
      <c r="M334" s="82"/>
      <c r="N334" s="2"/>
      <c r="O334" s="2"/>
      <c r="P334" s="3"/>
      <c r="Q334" s="3"/>
      <c r="R334" s="62"/>
      <c r="S334" s="62"/>
      <c r="T334" s="2"/>
      <c r="U334" s="2"/>
      <c r="V334" s="2"/>
      <c r="W334" s="2"/>
      <c r="X334" s="2"/>
      <c r="Y334" s="84"/>
      <c r="AB334" s="82"/>
      <c r="AC334" s="82"/>
      <c r="AD334" s="62"/>
      <c r="AE334" s="62"/>
      <c r="AF334" s="82"/>
      <c r="AG334" s="82"/>
      <c r="AH334" s="82"/>
      <c r="AJ334" s="134"/>
      <c r="AK334" s="134"/>
      <c r="AL334" s="135"/>
      <c r="AM334" s="136"/>
    </row>
    <row r="335" spans="5:39" hidden="1" x14ac:dyDescent="0.2">
      <c r="E335" s="4"/>
      <c r="F335" s="219"/>
      <c r="G335" s="122"/>
      <c r="H335" s="82"/>
      <c r="I335" s="82"/>
      <c r="J335" s="82"/>
      <c r="K335" s="82"/>
      <c r="L335" s="82"/>
      <c r="M335" s="82"/>
      <c r="N335" s="2"/>
      <c r="O335" s="2"/>
      <c r="P335" s="3"/>
      <c r="Q335" s="3"/>
      <c r="R335" s="62"/>
      <c r="S335" s="62"/>
      <c r="T335" s="2"/>
      <c r="U335" s="2"/>
      <c r="V335" s="2"/>
      <c r="W335" s="2"/>
      <c r="X335" s="2"/>
      <c r="Y335" s="84"/>
      <c r="AB335" s="82"/>
      <c r="AC335" s="82"/>
      <c r="AD335" s="62"/>
      <c r="AE335" s="62"/>
      <c r="AF335" s="82"/>
      <c r="AG335" s="82"/>
      <c r="AH335" s="82"/>
      <c r="AJ335" s="134"/>
      <c r="AK335" s="134"/>
      <c r="AL335" s="135"/>
      <c r="AM335" s="136"/>
    </row>
    <row r="336" spans="5:39" hidden="1" x14ac:dyDescent="0.2">
      <c r="E336" s="4"/>
      <c r="F336" s="219"/>
      <c r="G336" s="122"/>
      <c r="H336" s="82"/>
      <c r="I336" s="82"/>
      <c r="J336" s="82"/>
      <c r="K336" s="82"/>
      <c r="L336" s="82"/>
      <c r="M336" s="82"/>
      <c r="N336" s="2"/>
      <c r="O336" s="2"/>
      <c r="P336" s="3"/>
      <c r="Q336" s="3"/>
      <c r="R336" s="62"/>
      <c r="S336" s="62"/>
      <c r="T336" s="2"/>
      <c r="U336" s="2"/>
      <c r="V336" s="2"/>
      <c r="W336" s="2"/>
      <c r="X336" s="2"/>
      <c r="Y336" s="84"/>
      <c r="AB336" s="82"/>
      <c r="AC336" s="82"/>
      <c r="AD336" s="62"/>
      <c r="AE336" s="62"/>
      <c r="AF336" s="82"/>
      <c r="AG336" s="82"/>
      <c r="AH336" s="82"/>
      <c r="AJ336" s="134"/>
      <c r="AK336" s="134"/>
      <c r="AL336" s="135"/>
      <c r="AM336" s="136"/>
    </row>
    <row r="337" spans="5:39" hidden="1" x14ac:dyDescent="0.2">
      <c r="E337" s="4"/>
      <c r="F337" s="219"/>
      <c r="G337" s="122"/>
      <c r="H337" s="82"/>
      <c r="I337" s="82"/>
      <c r="J337" s="82"/>
      <c r="K337" s="82"/>
      <c r="L337" s="82"/>
      <c r="M337" s="82"/>
      <c r="N337" s="2"/>
      <c r="O337" s="2"/>
      <c r="P337" s="3"/>
      <c r="Q337" s="3"/>
      <c r="R337" s="62"/>
      <c r="S337" s="62"/>
      <c r="T337" s="2"/>
      <c r="U337" s="2"/>
      <c r="V337" s="2"/>
      <c r="W337" s="2"/>
      <c r="X337" s="2"/>
      <c r="Y337" s="84"/>
      <c r="AB337" s="82"/>
      <c r="AC337" s="82"/>
      <c r="AD337" s="62"/>
      <c r="AE337" s="62"/>
      <c r="AF337" s="82"/>
      <c r="AG337" s="82"/>
      <c r="AH337" s="82"/>
      <c r="AJ337" s="134"/>
      <c r="AK337" s="134"/>
      <c r="AL337" s="135"/>
      <c r="AM337" s="136"/>
    </row>
    <row r="338" spans="5:39" hidden="1" x14ac:dyDescent="0.2">
      <c r="E338" s="4"/>
      <c r="F338" s="219"/>
      <c r="G338" s="122"/>
      <c r="H338" s="82"/>
      <c r="I338" s="82"/>
      <c r="J338" s="82"/>
      <c r="K338" s="82"/>
      <c r="L338" s="82"/>
      <c r="M338" s="82"/>
      <c r="N338" s="2"/>
      <c r="O338" s="2"/>
      <c r="P338" s="3"/>
      <c r="Q338" s="3"/>
      <c r="R338" s="62"/>
      <c r="S338" s="62"/>
      <c r="T338" s="2"/>
      <c r="U338" s="2"/>
      <c r="V338" s="2"/>
      <c r="W338" s="2"/>
      <c r="X338" s="2"/>
      <c r="Y338" s="84"/>
      <c r="AB338" s="82"/>
      <c r="AC338" s="82"/>
      <c r="AD338" s="62"/>
      <c r="AE338" s="62"/>
      <c r="AF338" s="82"/>
      <c r="AG338" s="82"/>
      <c r="AH338" s="82"/>
      <c r="AJ338" s="134"/>
      <c r="AK338" s="134"/>
      <c r="AL338" s="135"/>
      <c r="AM338" s="136"/>
    </row>
    <row r="339" spans="5:39" hidden="1" x14ac:dyDescent="0.2">
      <c r="E339" s="4"/>
      <c r="F339" s="219"/>
      <c r="G339" s="122"/>
      <c r="H339" s="82"/>
      <c r="I339" s="82"/>
      <c r="J339" s="82"/>
      <c r="K339" s="82"/>
      <c r="L339" s="82"/>
      <c r="M339" s="82"/>
      <c r="N339" s="2"/>
      <c r="O339" s="2"/>
      <c r="P339" s="3"/>
      <c r="Q339" s="3"/>
      <c r="R339" s="62"/>
      <c r="S339" s="62"/>
      <c r="T339" s="2"/>
      <c r="U339" s="2"/>
      <c r="V339" s="2"/>
      <c r="W339" s="2"/>
      <c r="X339" s="2"/>
      <c r="Y339" s="84"/>
      <c r="AB339" s="82"/>
      <c r="AC339" s="82"/>
      <c r="AD339" s="62"/>
      <c r="AE339" s="62"/>
      <c r="AF339" s="82"/>
      <c r="AG339" s="82"/>
      <c r="AH339" s="82"/>
      <c r="AJ339" s="134"/>
      <c r="AK339" s="134"/>
      <c r="AL339" s="135"/>
      <c r="AM339" s="136"/>
    </row>
    <row r="340" spans="5:39" hidden="1" x14ac:dyDescent="0.2">
      <c r="E340" s="4"/>
      <c r="F340" s="219"/>
      <c r="G340" s="122"/>
      <c r="H340" s="82"/>
      <c r="I340" s="82"/>
      <c r="J340" s="82"/>
      <c r="K340" s="82"/>
      <c r="L340" s="82"/>
      <c r="M340" s="82"/>
      <c r="N340" s="2"/>
      <c r="O340" s="2"/>
      <c r="P340" s="3"/>
      <c r="Q340" s="3"/>
      <c r="R340" s="62"/>
      <c r="S340" s="62"/>
      <c r="T340" s="2"/>
      <c r="U340" s="2"/>
      <c r="V340" s="2"/>
      <c r="W340" s="2"/>
      <c r="X340" s="2"/>
      <c r="Y340" s="84"/>
      <c r="AB340" s="82"/>
      <c r="AC340" s="82"/>
      <c r="AD340" s="62"/>
      <c r="AE340" s="62"/>
      <c r="AF340" s="82"/>
      <c r="AG340" s="82"/>
      <c r="AH340" s="82"/>
      <c r="AJ340" s="134"/>
      <c r="AK340" s="134"/>
      <c r="AL340" s="135"/>
      <c r="AM340" s="136"/>
    </row>
    <row r="341" spans="5:39" hidden="1" x14ac:dyDescent="0.2">
      <c r="E341" s="4"/>
      <c r="F341" s="219"/>
      <c r="G341" s="122"/>
      <c r="H341" s="82"/>
      <c r="I341" s="82"/>
      <c r="J341" s="82"/>
      <c r="K341" s="82"/>
      <c r="L341" s="82"/>
      <c r="M341" s="82"/>
      <c r="N341" s="2"/>
      <c r="O341" s="2"/>
      <c r="P341" s="3"/>
      <c r="Q341" s="3"/>
      <c r="R341" s="62"/>
      <c r="S341" s="62"/>
      <c r="T341" s="2"/>
      <c r="U341" s="2"/>
      <c r="V341" s="2"/>
      <c r="W341" s="2"/>
      <c r="X341" s="2"/>
      <c r="Y341" s="84"/>
      <c r="AB341" s="82"/>
      <c r="AC341" s="82"/>
      <c r="AD341" s="62"/>
      <c r="AE341" s="62"/>
      <c r="AF341" s="82"/>
      <c r="AG341" s="82"/>
      <c r="AH341" s="82"/>
      <c r="AJ341" s="134"/>
      <c r="AK341" s="134"/>
      <c r="AL341" s="135"/>
      <c r="AM341" s="136"/>
    </row>
    <row r="342" spans="5:39" hidden="1" x14ac:dyDescent="0.2">
      <c r="E342" s="4"/>
      <c r="F342" s="219"/>
      <c r="G342" s="122"/>
      <c r="H342" s="82"/>
      <c r="I342" s="82"/>
      <c r="J342" s="82"/>
      <c r="K342" s="82"/>
      <c r="L342" s="82"/>
      <c r="M342" s="82"/>
      <c r="N342" s="2"/>
      <c r="O342" s="2"/>
      <c r="P342" s="3"/>
      <c r="Q342" s="3"/>
      <c r="R342" s="62"/>
      <c r="S342" s="62"/>
      <c r="T342" s="2"/>
      <c r="U342" s="2"/>
      <c r="V342" s="2"/>
      <c r="W342" s="2"/>
      <c r="X342" s="2"/>
      <c r="Y342" s="84"/>
      <c r="AB342" s="82"/>
      <c r="AC342" s="82"/>
      <c r="AD342" s="62"/>
      <c r="AE342" s="62"/>
      <c r="AF342" s="82"/>
      <c r="AG342" s="82"/>
      <c r="AH342" s="82"/>
      <c r="AJ342" s="134"/>
      <c r="AK342" s="134"/>
      <c r="AL342" s="135"/>
      <c r="AM342" s="136"/>
    </row>
    <row r="343" spans="5:39" hidden="1" x14ac:dyDescent="0.2">
      <c r="E343" s="4"/>
      <c r="F343" s="219"/>
      <c r="G343" s="122"/>
      <c r="H343" s="82"/>
      <c r="I343" s="82"/>
      <c r="J343" s="82"/>
      <c r="K343" s="82"/>
      <c r="L343" s="82"/>
      <c r="M343" s="82"/>
      <c r="N343" s="2"/>
      <c r="O343" s="2"/>
      <c r="P343" s="3"/>
      <c r="Q343" s="3"/>
      <c r="R343" s="62"/>
      <c r="S343" s="62"/>
      <c r="T343" s="2"/>
      <c r="U343" s="2"/>
      <c r="V343" s="2"/>
      <c r="W343" s="2"/>
      <c r="X343" s="2"/>
      <c r="Y343" s="84"/>
      <c r="AB343" s="82"/>
      <c r="AC343" s="82"/>
      <c r="AD343" s="62"/>
      <c r="AE343" s="62"/>
      <c r="AF343" s="82"/>
      <c r="AG343" s="82"/>
      <c r="AH343" s="82"/>
      <c r="AJ343" s="134"/>
      <c r="AK343" s="134"/>
      <c r="AL343" s="135"/>
      <c r="AM343" s="136"/>
    </row>
    <row r="344" spans="5:39" hidden="1" x14ac:dyDescent="0.2">
      <c r="E344" s="4"/>
      <c r="F344" s="219"/>
      <c r="G344" s="122"/>
      <c r="H344" s="82"/>
      <c r="I344" s="82"/>
      <c r="J344" s="82"/>
      <c r="K344" s="82"/>
      <c r="L344" s="82"/>
      <c r="M344" s="82"/>
      <c r="N344" s="2"/>
      <c r="O344" s="2"/>
      <c r="P344" s="3"/>
      <c r="Q344" s="3"/>
      <c r="R344" s="62"/>
      <c r="S344" s="62"/>
      <c r="T344" s="2"/>
      <c r="U344" s="2"/>
      <c r="V344" s="2"/>
      <c r="W344" s="2"/>
      <c r="X344" s="2"/>
      <c r="Y344" s="84"/>
      <c r="AB344" s="82"/>
      <c r="AC344" s="82"/>
      <c r="AD344" s="62"/>
      <c r="AE344" s="62"/>
      <c r="AF344" s="82"/>
      <c r="AG344" s="82"/>
      <c r="AH344" s="82"/>
      <c r="AJ344" s="134"/>
      <c r="AK344" s="134"/>
      <c r="AL344" s="135"/>
      <c r="AM344" s="136"/>
    </row>
    <row r="345" spans="5:39" hidden="1" x14ac:dyDescent="0.2">
      <c r="E345" s="4"/>
      <c r="F345" s="219"/>
      <c r="G345" s="122"/>
      <c r="H345" s="82"/>
      <c r="I345" s="82"/>
      <c r="J345" s="82"/>
      <c r="K345" s="82"/>
      <c r="L345" s="82"/>
      <c r="M345" s="82"/>
      <c r="N345" s="2"/>
      <c r="O345" s="2"/>
      <c r="P345" s="3"/>
      <c r="Q345" s="3"/>
      <c r="R345" s="62"/>
      <c r="S345" s="62"/>
      <c r="T345" s="2"/>
      <c r="U345" s="2"/>
      <c r="V345" s="2"/>
      <c r="W345" s="2"/>
      <c r="X345" s="2"/>
      <c r="Y345" s="84"/>
      <c r="AB345" s="82"/>
      <c r="AC345" s="82"/>
      <c r="AD345" s="62"/>
      <c r="AE345" s="62"/>
      <c r="AF345" s="82"/>
      <c r="AG345" s="82"/>
      <c r="AH345" s="82"/>
      <c r="AJ345" s="134"/>
      <c r="AK345" s="134"/>
      <c r="AL345" s="135"/>
      <c r="AM345" s="136"/>
    </row>
    <row r="346" spans="5:39" hidden="1" x14ac:dyDescent="0.2">
      <c r="E346" s="4"/>
      <c r="F346" s="219"/>
      <c r="G346" s="122"/>
      <c r="H346" s="82"/>
      <c r="I346" s="82"/>
      <c r="J346" s="82"/>
      <c r="K346" s="82"/>
      <c r="L346" s="82"/>
      <c r="M346" s="82"/>
      <c r="N346" s="2"/>
      <c r="O346" s="2"/>
      <c r="P346" s="3"/>
      <c r="Q346" s="3"/>
      <c r="R346" s="62"/>
      <c r="S346" s="62"/>
      <c r="T346" s="2"/>
      <c r="U346" s="2"/>
      <c r="V346" s="2"/>
      <c r="W346" s="2"/>
      <c r="X346" s="2"/>
      <c r="Y346" s="84"/>
      <c r="AB346" s="82"/>
      <c r="AC346" s="82"/>
      <c r="AD346" s="62"/>
      <c r="AE346" s="62"/>
      <c r="AF346" s="82"/>
      <c r="AG346" s="82"/>
      <c r="AH346" s="82"/>
      <c r="AJ346" s="134"/>
      <c r="AK346" s="134"/>
      <c r="AL346" s="135"/>
      <c r="AM346" s="136"/>
    </row>
    <row r="347" spans="5:39" hidden="1" x14ac:dyDescent="0.2">
      <c r="E347" s="4"/>
      <c r="F347" s="219"/>
      <c r="G347" s="122"/>
      <c r="H347" s="82"/>
      <c r="I347" s="82"/>
      <c r="J347" s="82"/>
      <c r="K347" s="82"/>
      <c r="L347" s="82"/>
      <c r="M347" s="82"/>
      <c r="N347" s="2"/>
      <c r="O347" s="2"/>
      <c r="P347" s="3"/>
      <c r="Q347" s="3"/>
      <c r="R347" s="62"/>
      <c r="S347" s="62"/>
      <c r="T347" s="2"/>
      <c r="U347" s="2"/>
      <c r="V347" s="2"/>
      <c r="W347" s="2"/>
      <c r="X347" s="2"/>
      <c r="Y347" s="84"/>
      <c r="AB347" s="82"/>
      <c r="AC347" s="82"/>
      <c r="AD347" s="62"/>
      <c r="AE347" s="62"/>
      <c r="AF347" s="82"/>
      <c r="AG347" s="82"/>
      <c r="AH347" s="82"/>
      <c r="AJ347" s="134"/>
      <c r="AK347" s="134"/>
      <c r="AL347" s="135"/>
      <c r="AM347" s="136"/>
    </row>
    <row r="348" spans="5:39" hidden="1" x14ac:dyDescent="0.2">
      <c r="E348" s="4"/>
      <c r="F348" s="219"/>
      <c r="G348" s="122"/>
      <c r="H348" s="82"/>
      <c r="I348" s="82"/>
      <c r="J348" s="82"/>
      <c r="K348" s="82"/>
      <c r="L348" s="82"/>
      <c r="M348" s="82"/>
      <c r="N348" s="2"/>
      <c r="O348" s="2"/>
      <c r="P348" s="3"/>
      <c r="Q348" s="3"/>
      <c r="R348" s="62"/>
      <c r="S348" s="62"/>
      <c r="T348" s="2"/>
      <c r="U348" s="2"/>
      <c r="V348" s="2"/>
      <c r="W348" s="2"/>
      <c r="X348" s="2"/>
      <c r="Y348" s="84"/>
      <c r="AB348" s="82"/>
      <c r="AC348" s="82"/>
      <c r="AD348" s="62"/>
      <c r="AE348" s="62"/>
      <c r="AF348" s="82"/>
      <c r="AG348" s="82"/>
      <c r="AH348" s="82"/>
      <c r="AJ348" s="134"/>
      <c r="AK348" s="134"/>
      <c r="AL348" s="135"/>
      <c r="AM348" s="136"/>
    </row>
    <row r="349" spans="5:39" hidden="1" x14ac:dyDescent="0.2">
      <c r="E349" s="4"/>
      <c r="F349" s="219"/>
      <c r="G349" s="122"/>
      <c r="H349" s="82"/>
      <c r="I349" s="82"/>
      <c r="J349" s="82"/>
      <c r="K349" s="82"/>
      <c r="L349" s="82"/>
      <c r="M349" s="82"/>
      <c r="N349" s="2"/>
      <c r="O349" s="2"/>
      <c r="P349" s="3"/>
      <c r="Q349" s="3"/>
      <c r="R349" s="62"/>
      <c r="S349" s="62"/>
      <c r="T349" s="2"/>
      <c r="U349" s="2"/>
      <c r="V349" s="2"/>
      <c r="W349" s="2"/>
      <c r="X349" s="2"/>
      <c r="Y349" s="84"/>
      <c r="AB349" s="82"/>
      <c r="AC349" s="82"/>
      <c r="AD349" s="62"/>
      <c r="AE349" s="62"/>
      <c r="AF349" s="82"/>
      <c r="AG349" s="82"/>
      <c r="AH349" s="82"/>
      <c r="AJ349" s="134"/>
      <c r="AK349" s="134"/>
      <c r="AL349" s="135"/>
      <c r="AM349" s="136"/>
    </row>
    <row r="350" spans="5:39" x14ac:dyDescent="0.2">
      <c r="E350" s="4"/>
      <c r="F350" s="219"/>
      <c r="G350" s="122"/>
      <c r="H350" s="82"/>
      <c r="I350" s="82"/>
      <c r="J350" s="82"/>
      <c r="K350" s="82"/>
      <c r="L350" s="82"/>
      <c r="M350" s="82"/>
      <c r="N350" s="2"/>
      <c r="O350" s="2"/>
      <c r="P350" s="3"/>
      <c r="Q350" s="3"/>
      <c r="R350" s="62"/>
      <c r="S350" s="62"/>
      <c r="T350" s="2"/>
      <c r="U350" s="2"/>
      <c r="V350" s="2"/>
      <c r="W350" s="2"/>
      <c r="X350" s="2"/>
      <c r="Y350" s="84"/>
      <c r="AB350" s="82"/>
      <c r="AC350" s="82"/>
      <c r="AD350" s="62"/>
      <c r="AE350" s="62"/>
      <c r="AF350" s="82"/>
      <c r="AG350" s="82"/>
      <c r="AH350" s="82"/>
      <c r="AJ350" s="134"/>
      <c r="AK350" s="134"/>
      <c r="AL350" s="135"/>
      <c r="AM350" s="136"/>
    </row>
    <row r="351" spans="5:39" hidden="1" x14ac:dyDescent="0.2">
      <c r="E351" s="4"/>
      <c r="F351" s="219"/>
      <c r="G351" s="122"/>
      <c r="H351" s="82"/>
      <c r="I351" s="82"/>
      <c r="J351" s="82"/>
      <c r="K351" s="82"/>
      <c r="L351" s="82"/>
      <c r="M351" s="82"/>
      <c r="N351" s="2"/>
      <c r="O351" s="2"/>
      <c r="P351" s="3"/>
      <c r="Q351" s="3"/>
      <c r="R351" s="62"/>
      <c r="S351" s="62"/>
      <c r="T351" s="2"/>
      <c r="U351" s="2"/>
      <c r="V351" s="2"/>
      <c r="W351" s="2"/>
      <c r="X351" s="2"/>
      <c r="Y351" s="84"/>
      <c r="AB351" s="82"/>
      <c r="AC351" s="82"/>
      <c r="AD351" s="62"/>
      <c r="AE351" s="62"/>
      <c r="AF351" s="82"/>
      <c r="AG351" s="82"/>
      <c r="AH351" s="82"/>
      <c r="AJ351" s="134"/>
      <c r="AK351" s="134"/>
      <c r="AL351" s="135"/>
      <c r="AM351" s="136"/>
    </row>
    <row r="352" spans="5:39" hidden="1" x14ac:dyDescent="0.2">
      <c r="E352" s="4"/>
      <c r="F352" s="219"/>
      <c r="G352" s="122"/>
      <c r="H352" s="82"/>
      <c r="I352" s="82"/>
      <c r="J352" s="82"/>
      <c r="K352" s="82"/>
      <c r="L352" s="82"/>
      <c r="M352" s="82"/>
      <c r="N352" s="2"/>
      <c r="O352" s="2"/>
      <c r="P352" s="3"/>
      <c r="Q352" s="3"/>
      <c r="R352" s="62"/>
      <c r="S352" s="62"/>
      <c r="T352" s="2"/>
      <c r="U352" s="2"/>
      <c r="V352" s="2"/>
      <c r="W352" s="2"/>
      <c r="X352" s="2"/>
      <c r="Y352" s="84"/>
      <c r="AB352" s="82"/>
      <c r="AC352" s="82"/>
      <c r="AD352" s="62"/>
      <c r="AE352" s="62"/>
      <c r="AF352" s="82"/>
      <c r="AG352" s="82"/>
      <c r="AH352" s="82"/>
      <c r="AJ352" s="134"/>
      <c r="AK352" s="134"/>
      <c r="AL352" s="135"/>
      <c r="AM352" s="136"/>
    </row>
    <row r="353" spans="5:39" hidden="1" x14ac:dyDescent="0.2">
      <c r="E353" s="4"/>
      <c r="F353" s="219"/>
      <c r="G353" s="122"/>
      <c r="H353" s="82"/>
      <c r="I353" s="82"/>
      <c r="J353" s="82"/>
      <c r="K353" s="82"/>
      <c r="L353" s="82"/>
      <c r="M353" s="82"/>
      <c r="N353" s="2"/>
      <c r="O353" s="2"/>
      <c r="P353" s="3"/>
      <c r="Q353" s="3"/>
      <c r="R353" s="62"/>
      <c r="S353" s="62"/>
      <c r="T353" s="2"/>
      <c r="U353" s="2"/>
      <c r="V353" s="2"/>
      <c r="W353" s="2"/>
      <c r="X353" s="2"/>
      <c r="Y353" s="84"/>
      <c r="AB353" s="82"/>
      <c r="AC353" s="82"/>
      <c r="AD353" s="62"/>
      <c r="AE353" s="62"/>
      <c r="AF353" s="82"/>
      <c r="AG353" s="82"/>
      <c r="AH353" s="82"/>
      <c r="AJ353" s="134"/>
      <c r="AK353" s="134"/>
      <c r="AL353" s="135"/>
      <c r="AM353" s="136"/>
    </row>
    <row r="354" spans="5:39" hidden="1" x14ac:dyDescent="0.2">
      <c r="E354" s="4"/>
      <c r="F354" s="219"/>
      <c r="G354" s="122"/>
      <c r="H354" s="82"/>
      <c r="I354" s="82"/>
      <c r="J354" s="82"/>
      <c r="K354" s="82"/>
      <c r="L354" s="82"/>
      <c r="M354" s="82"/>
      <c r="N354" s="2"/>
      <c r="O354" s="2"/>
      <c r="P354" s="3"/>
      <c r="Q354" s="3"/>
      <c r="R354" s="62"/>
      <c r="S354" s="62"/>
      <c r="T354" s="2"/>
      <c r="U354" s="2"/>
      <c r="V354" s="2"/>
      <c r="W354" s="2"/>
      <c r="X354" s="2"/>
      <c r="Y354" s="84"/>
      <c r="AB354" s="82"/>
      <c r="AC354" s="82"/>
      <c r="AD354" s="62"/>
      <c r="AE354" s="62"/>
      <c r="AF354" s="82"/>
      <c r="AG354" s="82"/>
      <c r="AH354" s="82"/>
      <c r="AJ354" s="134"/>
      <c r="AK354" s="134"/>
      <c r="AL354" s="135"/>
      <c r="AM354" s="136"/>
    </row>
    <row r="355" spans="5:39" hidden="1" x14ac:dyDescent="0.2">
      <c r="E355" s="4"/>
      <c r="F355" s="219"/>
      <c r="G355" s="122"/>
      <c r="H355" s="82"/>
      <c r="I355" s="82"/>
      <c r="J355" s="82"/>
      <c r="K355" s="82"/>
      <c r="L355" s="82"/>
      <c r="M355" s="82"/>
      <c r="N355" s="2"/>
      <c r="O355" s="2"/>
      <c r="P355" s="3"/>
      <c r="Q355" s="3"/>
      <c r="R355" s="62"/>
      <c r="S355" s="62"/>
      <c r="T355" s="2"/>
      <c r="U355" s="2"/>
      <c r="V355" s="2"/>
      <c r="W355" s="2"/>
      <c r="X355" s="2"/>
      <c r="Y355" s="84"/>
      <c r="AB355" s="82"/>
      <c r="AC355" s="82"/>
      <c r="AD355" s="62"/>
      <c r="AE355" s="62"/>
      <c r="AF355" s="82"/>
      <c r="AG355" s="82"/>
      <c r="AH355" s="82"/>
      <c r="AJ355" s="134"/>
      <c r="AK355" s="134"/>
      <c r="AL355" s="135"/>
      <c r="AM355" s="136"/>
    </row>
    <row r="356" spans="5:39" hidden="1" x14ac:dyDescent="0.2">
      <c r="E356" s="4"/>
      <c r="F356" s="219"/>
      <c r="G356" s="122"/>
      <c r="H356" s="82"/>
      <c r="I356" s="82"/>
      <c r="J356" s="82"/>
      <c r="K356" s="82"/>
      <c r="L356" s="82"/>
      <c r="M356" s="82"/>
      <c r="N356" s="2"/>
      <c r="O356" s="2"/>
      <c r="P356" s="3"/>
      <c r="Q356" s="3"/>
      <c r="R356" s="62"/>
      <c r="S356" s="62"/>
      <c r="T356" s="2"/>
      <c r="U356" s="2"/>
      <c r="V356" s="2"/>
      <c r="W356" s="2"/>
      <c r="X356" s="2"/>
      <c r="Y356" s="84"/>
      <c r="AB356" s="82"/>
      <c r="AC356" s="82"/>
      <c r="AD356" s="62"/>
      <c r="AE356" s="62"/>
      <c r="AF356" s="82"/>
      <c r="AG356" s="82"/>
      <c r="AH356" s="82"/>
      <c r="AJ356" s="134"/>
      <c r="AK356" s="134"/>
      <c r="AL356" s="135"/>
      <c r="AM356" s="136"/>
    </row>
    <row r="357" spans="5:39" hidden="1" x14ac:dyDescent="0.2">
      <c r="E357" s="4"/>
      <c r="F357" s="219"/>
      <c r="G357" s="122"/>
      <c r="H357" s="82"/>
      <c r="I357" s="82"/>
      <c r="J357" s="82"/>
      <c r="K357" s="82"/>
      <c r="L357" s="82"/>
      <c r="M357" s="82"/>
      <c r="N357" s="2"/>
      <c r="O357" s="2"/>
      <c r="P357" s="3"/>
      <c r="Q357" s="3"/>
      <c r="R357" s="62"/>
      <c r="S357" s="62"/>
      <c r="T357" s="2"/>
      <c r="U357" s="2"/>
      <c r="V357" s="2"/>
      <c r="W357" s="2"/>
      <c r="X357" s="2"/>
      <c r="Y357" s="84"/>
      <c r="AB357" s="82"/>
      <c r="AC357" s="82"/>
      <c r="AD357" s="62"/>
      <c r="AE357" s="62"/>
      <c r="AF357" s="82"/>
      <c r="AG357" s="82"/>
      <c r="AH357" s="82"/>
      <c r="AJ357" s="134"/>
      <c r="AK357" s="134"/>
      <c r="AL357" s="135"/>
      <c r="AM357" s="136"/>
    </row>
    <row r="358" spans="5:39" hidden="1" x14ac:dyDescent="0.2">
      <c r="E358" s="4"/>
      <c r="F358" s="219"/>
      <c r="G358" s="122"/>
      <c r="H358" s="82"/>
      <c r="I358" s="82"/>
      <c r="J358" s="82"/>
      <c r="K358" s="82"/>
      <c r="L358" s="82"/>
      <c r="M358" s="82"/>
      <c r="N358" s="2"/>
      <c r="O358" s="2"/>
      <c r="P358" s="3"/>
      <c r="Q358" s="3"/>
      <c r="R358" s="62"/>
      <c r="S358" s="62"/>
      <c r="T358" s="2"/>
      <c r="U358" s="2"/>
      <c r="V358" s="2"/>
      <c r="W358" s="2"/>
      <c r="X358" s="2"/>
      <c r="Y358" s="84"/>
      <c r="AB358" s="82"/>
      <c r="AC358" s="82"/>
      <c r="AD358" s="62"/>
      <c r="AE358" s="62"/>
      <c r="AF358" s="82"/>
      <c r="AG358" s="82"/>
      <c r="AH358" s="82"/>
      <c r="AJ358" s="134"/>
      <c r="AK358" s="134"/>
      <c r="AL358" s="135"/>
      <c r="AM358" s="136"/>
    </row>
    <row r="359" spans="5:39" hidden="1" x14ac:dyDescent="0.2">
      <c r="E359" s="4"/>
      <c r="F359" s="219"/>
      <c r="G359" s="122"/>
      <c r="H359" s="82"/>
      <c r="I359" s="82"/>
      <c r="J359" s="82"/>
      <c r="K359" s="82"/>
      <c r="L359" s="82"/>
      <c r="M359" s="82"/>
      <c r="N359" s="2"/>
      <c r="O359" s="2"/>
      <c r="P359" s="3"/>
      <c r="Q359" s="3"/>
      <c r="R359" s="62"/>
      <c r="S359" s="62"/>
      <c r="T359" s="2"/>
      <c r="U359" s="2"/>
      <c r="V359" s="2"/>
      <c r="W359" s="2"/>
      <c r="X359" s="2"/>
      <c r="Y359" s="84"/>
      <c r="AB359" s="82"/>
      <c r="AC359" s="82"/>
      <c r="AD359" s="62"/>
      <c r="AE359" s="62"/>
      <c r="AF359" s="82"/>
      <c r="AG359" s="82"/>
      <c r="AH359" s="82"/>
      <c r="AJ359" s="134"/>
      <c r="AK359" s="134"/>
      <c r="AL359" s="135"/>
      <c r="AM359" s="136"/>
    </row>
    <row r="360" spans="5:39" hidden="1" x14ac:dyDescent="0.2">
      <c r="E360" s="4"/>
      <c r="F360" s="219"/>
      <c r="G360" s="122"/>
      <c r="H360" s="82"/>
      <c r="I360" s="82"/>
      <c r="J360" s="82"/>
      <c r="K360" s="82"/>
      <c r="L360" s="82"/>
      <c r="M360" s="82"/>
      <c r="N360" s="2"/>
      <c r="O360" s="2"/>
      <c r="P360" s="3"/>
      <c r="Q360" s="3"/>
      <c r="R360" s="62"/>
      <c r="S360" s="62"/>
      <c r="T360" s="2"/>
      <c r="U360" s="2"/>
      <c r="V360" s="2"/>
      <c r="W360" s="2"/>
      <c r="X360" s="2"/>
      <c r="Y360" s="84"/>
      <c r="AB360" s="82"/>
      <c r="AC360" s="82"/>
      <c r="AD360" s="62"/>
      <c r="AE360" s="62"/>
      <c r="AF360" s="82"/>
      <c r="AG360" s="82"/>
      <c r="AH360" s="82"/>
      <c r="AJ360" s="134"/>
      <c r="AK360" s="134"/>
      <c r="AL360" s="135"/>
      <c r="AM360" s="136"/>
    </row>
    <row r="361" spans="5:39" hidden="1" x14ac:dyDescent="0.2">
      <c r="E361" s="4"/>
      <c r="F361" s="219"/>
      <c r="G361" s="122"/>
      <c r="H361" s="82"/>
      <c r="I361" s="82"/>
      <c r="J361" s="82"/>
      <c r="K361" s="82"/>
      <c r="L361" s="82"/>
      <c r="M361" s="82"/>
      <c r="N361" s="2"/>
      <c r="O361" s="2"/>
      <c r="P361" s="3"/>
      <c r="Q361" s="3"/>
      <c r="R361" s="62"/>
      <c r="S361" s="62"/>
      <c r="T361" s="2"/>
      <c r="U361" s="2"/>
      <c r="V361" s="2"/>
      <c r="W361" s="2"/>
      <c r="X361" s="2"/>
      <c r="Y361" s="84"/>
      <c r="AB361" s="82"/>
      <c r="AC361" s="82"/>
      <c r="AD361" s="62"/>
      <c r="AE361" s="62"/>
      <c r="AF361" s="82"/>
      <c r="AG361" s="82"/>
      <c r="AH361" s="82"/>
      <c r="AJ361" s="134"/>
      <c r="AK361" s="134"/>
      <c r="AL361" s="135"/>
      <c r="AM361" s="136"/>
    </row>
    <row r="362" spans="5:39" hidden="1" x14ac:dyDescent="0.2">
      <c r="E362" s="4"/>
      <c r="F362" s="219"/>
      <c r="G362" s="122"/>
      <c r="H362" s="82"/>
      <c r="I362" s="82"/>
      <c r="J362" s="82"/>
      <c r="K362" s="82"/>
      <c r="L362" s="82"/>
      <c r="M362" s="82"/>
      <c r="N362" s="2"/>
      <c r="O362" s="2"/>
      <c r="P362" s="3"/>
      <c r="Q362" s="3"/>
      <c r="R362" s="62"/>
      <c r="S362" s="62"/>
      <c r="T362" s="2"/>
      <c r="U362" s="2"/>
      <c r="V362" s="2"/>
      <c r="W362" s="2"/>
      <c r="X362" s="2"/>
      <c r="Y362" s="84"/>
      <c r="AB362" s="82"/>
      <c r="AC362" s="82"/>
      <c r="AD362" s="62"/>
      <c r="AE362" s="62"/>
      <c r="AF362" s="82"/>
      <c r="AG362" s="82"/>
      <c r="AH362" s="82"/>
      <c r="AJ362" s="134"/>
      <c r="AK362" s="134"/>
      <c r="AL362" s="135"/>
      <c r="AM362" s="136"/>
    </row>
    <row r="363" spans="5:39" hidden="1" x14ac:dyDescent="0.2">
      <c r="E363" s="4"/>
      <c r="F363" s="219"/>
      <c r="G363" s="122"/>
      <c r="H363" s="82"/>
      <c r="I363" s="82"/>
      <c r="J363" s="82"/>
      <c r="K363" s="82"/>
      <c r="L363" s="82"/>
      <c r="M363" s="82"/>
      <c r="N363" s="2"/>
      <c r="O363" s="2"/>
      <c r="P363" s="3"/>
      <c r="Q363" s="3"/>
      <c r="R363" s="62"/>
      <c r="S363" s="62"/>
      <c r="T363" s="2"/>
      <c r="U363" s="2"/>
      <c r="V363" s="2"/>
      <c r="W363" s="2"/>
      <c r="X363" s="2"/>
      <c r="Y363" s="84"/>
      <c r="AB363" s="82"/>
      <c r="AC363" s="82"/>
      <c r="AD363" s="62"/>
      <c r="AE363" s="62"/>
      <c r="AF363" s="82"/>
      <c r="AG363" s="82"/>
      <c r="AH363" s="82"/>
      <c r="AJ363" s="134"/>
      <c r="AK363" s="134"/>
      <c r="AL363" s="135"/>
      <c r="AM363" s="136"/>
    </row>
    <row r="364" spans="5:39" hidden="1" x14ac:dyDescent="0.2">
      <c r="E364" s="4"/>
      <c r="F364" s="219"/>
      <c r="G364" s="122"/>
      <c r="H364" s="82"/>
      <c r="I364" s="82"/>
      <c r="J364" s="82"/>
      <c r="K364" s="82"/>
      <c r="L364" s="82"/>
      <c r="M364" s="82"/>
      <c r="N364" s="2"/>
      <c r="O364" s="2"/>
      <c r="P364" s="3"/>
      <c r="Q364" s="3"/>
      <c r="R364" s="62"/>
      <c r="S364" s="62"/>
      <c r="T364" s="2"/>
      <c r="U364" s="2"/>
      <c r="V364" s="2"/>
      <c r="W364" s="2"/>
      <c r="X364" s="2"/>
      <c r="Y364" s="84"/>
      <c r="AB364" s="82"/>
      <c r="AC364" s="82"/>
      <c r="AD364" s="62"/>
      <c r="AE364" s="62"/>
      <c r="AF364" s="82"/>
      <c r="AG364" s="82"/>
      <c r="AH364" s="82"/>
      <c r="AJ364" s="134"/>
      <c r="AK364" s="134"/>
      <c r="AL364" s="135"/>
      <c r="AM364" s="136"/>
    </row>
    <row r="365" spans="5:39" hidden="1" x14ac:dyDescent="0.2">
      <c r="E365" s="4"/>
      <c r="F365" s="219"/>
      <c r="G365" s="122"/>
      <c r="H365" s="82"/>
      <c r="I365" s="82"/>
      <c r="J365" s="82"/>
      <c r="K365" s="82"/>
      <c r="L365" s="82"/>
      <c r="M365" s="82"/>
      <c r="N365" s="2"/>
      <c r="O365" s="2"/>
      <c r="P365" s="3"/>
      <c r="Q365" s="3"/>
      <c r="R365" s="62"/>
      <c r="S365" s="62"/>
      <c r="T365" s="2"/>
      <c r="U365" s="2"/>
      <c r="V365" s="2"/>
      <c r="W365" s="2"/>
      <c r="X365" s="2"/>
      <c r="Y365" s="84"/>
      <c r="AB365" s="82"/>
      <c r="AC365" s="82"/>
      <c r="AD365" s="62"/>
      <c r="AE365" s="62"/>
      <c r="AF365" s="82"/>
      <c r="AG365" s="82"/>
      <c r="AH365" s="82"/>
      <c r="AJ365" s="134"/>
      <c r="AK365" s="134"/>
      <c r="AL365" s="135"/>
      <c r="AM365" s="136"/>
    </row>
    <row r="366" spans="5:39" hidden="1" x14ac:dyDescent="0.2">
      <c r="E366" s="4"/>
      <c r="F366" s="219"/>
      <c r="G366" s="122"/>
      <c r="H366" s="82"/>
      <c r="I366" s="82"/>
      <c r="J366" s="82"/>
      <c r="K366" s="82"/>
      <c r="L366" s="82"/>
      <c r="M366" s="82"/>
      <c r="N366" s="2"/>
      <c r="O366" s="2"/>
      <c r="P366" s="3"/>
      <c r="Q366" s="3"/>
      <c r="R366" s="62"/>
      <c r="S366" s="62"/>
      <c r="T366" s="2"/>
      <c r="U366" s="2"/>
      <c r="V366" s="2"/>
      <c r="W366" s="2"/>
      <c r="X366" s="2"/>
      <c r="Y366" s="84"/>
      <c r="AB366" s="82"/>
      <c r="AC366" s="82"/>
      <c r="AD366" s="62"/>
      <c r="AE366" s="62"/>
      <c r="AF366" s="82"/>
      <c r="AG366" s="82"/>
      <c r="AH366" s="82"/>
      <c r="AJ366" s="134"/>
      <c r="AK366" s="134"/>
      <c r="AL366" s="135"/>
      <c r="AM366" s="136"/>
    </row>
    <row r="367" spans="5:39" hidden="1" x14ac:dyDescent="0.2">
      <c r="E367" s="4"/>
      <c r="F367" s="219"/>
      <c r="G367" s="122"/>
      <c r="H367" s="82"/>
      <c r="I367" s="82"/>
      <c r="J367" s="82"/>
      <c r="K367" s="82"/>
      <c r="L367" s="82"/>
      <c r="M367" s="82"/>
      <c r="N367" s="2"/>
      <c r="O367" s="2"/>
      <c r="P367" s="3"/>
      <c r="Q367" s="3"/>
      <c r="R367" s="62"/>
      <c r="S367" s="62"/>
      <c r="T367" s="2"/>
      <c r="U367" s="2"/>
      <c r="V367" s="2"/>
      <c r="W367" s="2"/>
      <c r="X367" s="2"/>
      <c r="Y367" s="84"/>
      <c r="AB367" s="82"/>
      <c r="AC367" s="82"/>
      <c r="AD367" s="62"/>
      <c r="AE367" s="62"/>
      <c r="AF367" s="82"/>
      <c r="AG367" s="82"/>
      <c r="AH367" s="82"/>
      <c r="AJ367" s="134"/>
      <c r="AK367" s="134"/>
      <c r="AL367" s="135"/>
      <c r="AM367" s="136"/>
    </row>
    <row r="368" spans="5:39" hidden="1" x14ac:dyDescent="0.2">
      <c r="E368" s="4"/>
      <c r="F368" s="219"/>
      <c r="G368" s="122"/>
      <c r="H368" s="82"/>
      <c r="I368" s="82"/>
      <c r="J368" s="82"/>
      <c r="K368" s="82"/>
      <c r="L368" s="82"/>
      <c r="M368" s="82"/>
      <c r="N368" s="2"/>
      <c r="O368" s="2"/>
      <c r="P368" s="3"/>
      <c r="Q368" s="3"/>
      <c r="R368" s="62"/>
      <c r="S368" s="62"/>
      <c r="T368" s="2"/>
      <c r="U368" s="2"/>
      <c r="V368" s="2"/>
      <c r="W368" s="2"/>
      <c r="X368" s="2"/>
      <c r="Y368" s="84"/>
      <c r="AB368" s="82"/>
      <c r="AC368" s="82"/>
      <c r="AD368" s="62"/>
      <c r="AE368" s="62"/>
      <c r="AF368" s="82"/>
      <c r="AG368" s="82"/>
      <c r="AH368" s="82"/>
      <c r="AJ368" s="134"/>
      <c r="AK368" s="134"/>
      <c r="AL368" s="135"/>
      <c r="AM368" s="136"/>
    </row>
    <row r="369" spans="5:39" hidden="1" x14ac:dyDescent="0.2">
      <c r="E369" s="4"/>
      <c r="F369" s="219"/>
      <c r="G369" s="122"/>
      <c r="H369" s="82"/>
      <c r="I369" s="82"/>
      <c r="J369" s="82"/>
      <c r="K369" s="82"/>
      <c r="L369" s="82"/>
      <c r="M369" s="82"/>
      <c r="N369" s="2"/>
      <c r="O369" s="2"/>
      <c r="P369" s="3"/>
      <c r="Q369" s="3"/>
      <c r="R369" s="62"/>
      <c r="S369" s="62"/>
      <c r="T369" s="2"/>
      <c r="U369" s="2"/>
      <c r="V369" s="2"/>
      <c r="W369" s="2"/>
      <c r="X369" s="2"/>
      <c r="Y369" s="84"/>
      <c r="AB369" s="82"/>
      <c r="AC369" s="82"/>
      <c r="AD369" s="62"/>
      <c r="AE369" s="62"/>
      <c r="AF369" s="82"/>
      <c r="AG369" s="82"/>
      <c r="AH369" s="82"/>
      <c r="AJ369" s="134"/>
      <c r="AK369" s="134"/>
      <c r="AL369" s="135"/>
      <c r="AM369" s="136"/>
    </row>
    <row r="370" spans="5:39" hidden="1" x14ac:dyDescent="0.2">
      <c r="E370" s="4"/>
      <c r="F370" s="219"/>
      <c r="G370" s="122"/>
      <c r="H370" s="82"/>
      <c r="I370" s="82"/>
      <c r="J370" s="82"/>
      <c r="K370" s="82"/>
      <c r="L370" s="82"/>
      <c r="M370" s="82"/>
      <c r="N370" s="2"/>
      <c r="O370" s="2"/>
      <c r="P370" s="3"/>
      <c r="Q370" s="3"/>
      <c r="R370" s="62"/>
      <c r="S370" s="62"/>
      <c r="T370" s="2"/>
      <c r="U370" s="2"/>
      <c r="V370" s="2"/>
      <c r="W370" s="2"/>
      <c r="X370" s="2"/>
      <c r="Y370" s="84"/>
      <c r="AB370" s="82"/>
      <c r="AC370" s="82"/>
      <c r="AD370" s="62"/>
      <c r="AE370" s="62"/>
      <c r="AF370" s="82"/>
      <c r="AG370" s="82"/>
      <c r="AH370" s="82"/>
      <c r="AJ370" s="134"/>
      <c r="AK370" s="134"/>
      <c r="AL370" s="135"/>
      <c r="AM370" s="136"/>
    </row>
    <row r="371" spans="5:39" hidden="1" x14ac:dyDescent="0.2">
      <c r="E371" s="4"/>
      <c r="F371" s="219"/>
      <c r="G371" s="122"/>
      <c r="H371" s="82"/>
      <c r="I371" s="82"/>
      <c r="J371" s="82"/>
      <c r="K371" s="82"/>
      <c r="L371" s="82"/>
      <c r="M371" s="82"/>
      <c r="N371" s="2"/>
      <c r="O371" s="2"/>
      <c r="P371" s="3"/>
      <c r="Q371" s="3"/>
      <c r="R371" s="62"/>
      <c r="S371" s="62"/>
      <c r="T371" s="2"/>
      <c r="U371" s="2"/>
      <c r="V371" s="2"/>
      <c r="W371" s="2"/>
      <c r="X371" s="2"/>
      <c r="Y371" s="84"/>
      <c r="AB371" s="82"/>
      <c r="AC371" s="82"/>
      <c r="AD371" s="62"/>
      <c r="AE371" s="62"/>
      <c r="AF371" s="82"/>
      <c r="AG371" s="82"/>
      <c r="AH371" s="82"/>
      <c r="AJ371" s="134"/>
      <c r="AK371" s="134"/>
      <c r="AL371" s="135"/>
      <c r="AM371" s="136"/>
    </row>
    <row r="372" spans="5:39" hidden="1" x14ac:dyDescent="0.2">
      <c r="E372" s="4"/>
      <c r="F372" s="219"/>
      <c r="G372" s="122"/>
      <c r="H372" s="82"/>
      <c r="I372" s="82"/>
      <c r="J372" s="82"/>
      <c r="K372" s="82"/>
      <c r="L372" s="82"/>
      <c r="M372" s="82"/>
      <c r="N372" s="2"/>
      <c r="O372" s="2"/>
      <c r="P372" s="3"/>
      <c r="Q372" s="3"/>
      <c r="R372" s="62"/>
      <c r="S372" s="62"/>
      <c r="T372" s="2"/>
      <c r="U372" s="2"/>
      <c r="V372" s="2"/>
      <c r="W372" s="2"/>
      <c r="X372" s="2"/>
      <c r="Y372" s="84"/>
      <c r="AB372" s="82"/>
      <c r="AC372" s="82"/>
      <c r="AD372" s="62"/>
      <c r="AE372" s="62"/>
      <c r="AF372" s="82"/>
      <c r="AG372" s="82"/>
      <c r="AH372" s="82"/>
      <c r="AJ372" s="134"/>
      <c r="AK372" s="134"/>
      <c r="AL372" s="135"/>
      <c r="AM372" s="136"/>
    </row>
    <row r="373" spans="5:39" hidden="1" x14ac:dyDescent="0.2">
      <c r="E373" s="4"/>
      <c r="F373" s="219"/>
      <c r="G373" s="122"/>
      <c r="H373" s="82"/>
      <c r="I373" s="82"/>
      <c r="J373" s="82"/>
      <c r="K373" s="82"/>
      <c r="L373" s="82"/>
      <c r="M373" s="82"/>
      <c r="N373" s="2"/>
      <c r="O373" s="2"/>
      <c r="P373" s="3"/>
      <c r="Q373" s="3"/>
      <c r="R373" s="62"/>
      <c r="S373" s="62"/>
      <c r="T373" s="2"/>
      <c r="U373" s="2"/>
      <c r="V373" s="2"/>
      <c r="W373" s="2"/>
      <c r="X373" s="2"/>
      <c r="Y373" s="84"/>
      <c r="AB373" s="82"/>
      <c r="AC373" s="82"/>
      <c r="AD373" s="62"/>
      <c r="AE373" s="62"/>
      <c r="AF373" s="82"/>
      <c r="AG373" s="82"/>
      <c r="AH373" s="82"/>
      <c r="AJ373" s="134"/>
      <c r="AK373" s="134"/>
      <c r="AL373" s="135"/>
      <c r="AM373" s="136"/>
    </row>
    <row r="374" spans="5:39" hidden="1" x14ac:dyDescent="0.2">
      <c r="E374" s="4"/>
      <c r="F374" s="219"/>
      <c r="G374" s="122"/>
      <c r="H374" s="82"/>
      <c r="I374" s="82"/>
      <c r="J374" s="82"/>
      <c r="K374" s="82"/>
      <c r="L374" s="82"/>
      <c r="M374" s="82"/>
      <c r="N374" s="2"/>
      <c r="O374" s="2"/>
      <c r="P374" s="3"/>
      <c r="Q374" s="3"/>
      <c r="R374" s="62"/>
      <c r="S374" s="62"/>
      <c r="T374" s="2"/>
      <c r="U374" s="2"/>
      <c r="V374" s="2"/>
      <c r="W374" s="2"/>
      <c r="X374" s="2"/>
      <c r="Y374" s="84"/>
      <c r="AB374" s="82"/>
      <c r="AC374" s="82"/>
      <c r="AD374" s="62"/>
      <c r="AE374" s="62"/>
      <c r="AF374" s="82"/>
      <c r="AG374" s="82"/>
      <c r="AH374" s="82"/>
      <c r="AJ374" s="134"/>
      <c r="AK374" s="134"/>
      <c r="AL374" s="135"/>
      <c r="AM374" s="136"/>
    </row>
    <row r="375" spans="5:39" hidden="1" x14ac:dyDescent="0.2">
      <c r="E375" s="4"/>
      <c r="F375" s="219"/>
      <c r="G375" s="122"/>
      <c r="H375" s="82"/>
      <c r="I375" s="82"/>
      <c r="J375" s="82"/>
      <c r="K375" s="82"/>
      <c r="L375" s="82"/>
      <c r="M375" s="82"/>
      <c r="N375" s="2"/>
      <c r="O375" s="2"/>
      <c r="P375" s="3"/>
      <c r="Q375" s="3"/>
      <c r="R375" s="62"/>
      <c r="S375" s="62"/>
      <c r="T375" s="2"/>
      <c r="U375" s="2"/>
      <c r="V375" s="2"/>
      <c r="W375" s="2"/>
      <c r="X375" s="2"/>
      <c r="Y375" s="84"/>
      <c r="AB375" s="82"/>
      <c r="AC375" s="82"/>
      <c r="AD375" s="62"/>
      <c r="AE375" s="62"/>
      <c r="AF375" s="82"/>
      <c r="AG375" s="82"/>
      <c r="AH375" s="82"/>
      <c r="AJ375" s="134"/>
      <c r="AK375" s="134"/>
      <c r="AL375" s="135"/>
      <c r="AM375" s="136"/>
    </row>
    <row r="376" spans="5:39" hidden="1" x14ac:dyDescent="0.2">
      <c r="E376" s="4"/>
      <c r="F376" s="219"/>
      <c r="G376" s="122"/>
      <c r="H376" s="82"/>
      <c r="I376" s="82"/>
      <c r="J376" s="82"/>
      <c r="K376" s="82"/>
      <c r="L376" s="82"/>
      <c r="M376" s="82"/>
      <c r="N376" s="2"/>
      <c r="O376" s="2"/>
      <c r="P376" s="3"/>
      <c r="Q376" s="3"/>
      <c r="R376" s="62"/>
      <c r="S376" s="62"/>
      <c r="T376" s="2"/>
      <c r="U376" s="2"/>
      <c r="V376" s="2"/>
      <c r="W376" s="2"/>
      <c r="X376" s="2"/>
      <c r="Y376" s="84"/>
      <c r="AB376" s="82"/>
      <c r="AC376" s="82"/>
      <c r="AD376" s="62"/>
      <c r="AE376" s="62"/>
      <c r="AF376" s="82"/>
      <c r="AG376" s="82"/>
      <c r="AH376" s="82"/>
      <c r="AJ376" s="134"/>
      <c r="AK376" s="134"/>
      <c r="AL376" s="135"/>
      <c r="AM376" s="136"/>
    </row>
    <row r="377" spans="5:39" hidden="1" x14ac:dyDescent="0.2">
      <c r="E377" s="4"/>
      <c r="F377" s="219"/>
      <c r="G377" s="122"/>
      <c r="H377" s="82"/>
      <c r="I377" s="82"/>
      <c r="J377" s="82"/>
      <c r="K377" s="82"/>
      <c r="L377" s="82"/>
      <c r="M377" s="82"/>
      <c r="N377" s="2"/>
      <c r="O377" s="2"/>
      <c r="P377" s="3"/>
      <c r="Q377" s="3"/>
      <c r="R377" s="62"/>
      <c r="S377" s="62"/>
      <c r="T377" s="2"/>
      <c r="U377" s="2"/>
      <c r="V377" s="2"/>
      <c r="W377" s="2"/>
      <c r="X377" s="2"/>
      <c r="Y377" s="84"/>
      <c r="AB377" s="82"/>
      <c r="AC377" s="82"/>
      <c r="AD377" s="62"/>
      <c r="AE377" s="62"/>
      <c r="AF377" s="82"/>
      <c r="AG377" s="82"/>
      <c r="AH377" s="82"/>
      <c r="AJ377" s="134"/>
      <c r="AK377" s="134"/>
      <c r="AL377" s="135"/>
      <c r="AM377" s="136"/>
    </row>
    <row r="378" spans="5:39" hidden="1" x14ac:dyDescent="0.2">
      <c r="E378" s="4"/>
      <c r="F378" s="219"/>
      <c r="G378" s="122"/>
      <c r="H378" s="82"/>
      <c r="I378" s="82"/>
      <c r="J378" s="82"/>
      <c r="K378" s="82"/>
      <c r="L378" s="82"/>
      <c r="M378" s="82"/>
      <c r="N378" s="2"/>
      <c r="O378" s="2"/>
      <c r="P378" s="3"/>
      <c r="Q378" s="3"/>
      <c r="R378" s="62"/>
      <c r="S378" s="62"/>
      <c r="T378" s="2"/>
      <c r="U378" s="2"/>
      <c r="V378" s="2"/>
      <c r="W378" s="2"/>
      <c r="X378" s="2"/>
      <c r="Y378" s="84"/>
      <c r="AB378" s="82"/>
      <c r="AC378" s="82"/>
      <c r="AD378" s="62"/>
      <c r="AE378" s="62"/>
      <c r="AF378" s="82"/>
      <c r="AG378" s="82"/>
      <c r="AH378" s="82"/>
      <c r="AJ378" s="134"/>
      <c r="AK378" s="134"/>
      <c r="AL378" s="135"/>
      <c r="AM378" s="136"/>
    </row>
    <row r="379" spans="5:39" hidden="1" x14ac:dyDescent="0.2">
      <c r="E379" s="4"/>
      <c r="F379" s="219"/>
      <c r="G379" s="122"/>
      <c r="H379" s="82"/>
      <c r="I379" s="82"/>
      <c r="J379" s="82"/>
      <c r="K379" s="82"/>
      <c r="L379" s="82"/>
      <c r="M379" s="82"/>
      <c r="N379" s="2"/>
      <c r="O379" s="2"/>
      <c r="P379" s="3"/>
      <c r="Q379" s="3"/>
      <c r="R379" s="62"/>
      <c r="S379" s="62"/>
      <c r="T379" s="2"/>
      <c r="U379" s="2"/>
      <c r="V379" s="2"/>
      <c r="W379" s="2"/>
      <c r="X379" s="2"/>
      <c r="Y379" s="84"/>
      <c r="AB379" s="82"/>
      <c r="AC379" s="82"/>
      <c r="AD379" s="62"/>
      <c r="AE379" s="62"/>
      <c r="AF379" s="82"/>
      <c r="AG379" s="82"/>
      <c r="AH379" s="82"/>
      <c r="AJ379" s="134"/>
      <c r="AK379" s="134"/>
      <c r="AL379" s="135"/>
      <c r="AM379" s="136"/>
    </row>
    <row r="380" spans="5:39" hidden="1" x14ac:dyDescent="0.2">
      <c r="E380" s="4"/>
      <c r="F380" s="219"/>
      <c r="G380" s="122"/>
      <c r="H380" s="82"/>
      <c r="I380" s="82"/>
      <c r="J380" s="82"/>
      <c r="K380" s="82"/>
      <c r="L380" s="82"/>
      <c r="M380" s="82"/>
      <c r="N380" s="2"/>
      <c r="O380" s="2"/>
      <c r="P380" s="3"/>
      <c r="Q380" s="3"/>
      <c r="R380" s="62"/>
      <c r="S380" s="62"/>
      <c r="T380" s="2"/>
      <c r="U380" s="2"/>
      <c r="V380" s="2"/>
      <c r="W380" s="2"/>
      <c r="X380" s="2"/>
      <c r="Y380" s="84"/>
      <c r="AB380" s="82"/>
      <c r="AC380" s="82"/>
      <c r="AD380" s="62"/>
      <c r="AE380" s="62"/>
      <c r="AF380" s="82"/>
      <c r="AG380" s="82"/>
      <c r="AH380" s="82"/>
      <c r="AJ380" s="134"/>
      <c r="AK380" s="134"/>
      <c r="AL380" s="135"/>
      <c r="AM380" s="136"/>
    </row>
    <row r="381" spans="5:39" hidden="1" x14ac:dyDescent="0.2">
      <c r="E381" s="4"/>
      <c r="F381" s="219"/>
      <c r="G381" s="122"/>
      <c r="H381" s="82"/>
      <c r="I381" s="82"/>
      <c r="J381" s="82"/>
      <c r="K381" s="82"/>
      <c r="L381" s="82"/>
      <c r="M381" s="82"/>
      <c r="N381" s="2"/>
      <c r="O381" s="2"/>
      <c r="P381" s="3"/>
      <c r="Q381" s="3"/>
      <c r="R381" s="62"/>
      <c r="S381" s="62"/>
      <c r="T381" s="2"/>
      <c r="U381" s="2"/>
      <c r="V381" s="2"/>
      <c r="W381" s="2"/>
      <c r="X381" s="2"/>
      <c r="Y381" s="84"/>
      <c r="AB381" s="82"/>
      <c r="AC381" s="82"/>
      <c r="AD381" s="62"/>
      <c r="AE381" s="62"/>
      <c r="AF381" s="82"/>
      <c r="AG381" s="82"/>
      <c r="AH381" s="82"/>
      <c r="AJ381" s="134"/>
      <c r="AK381" s="134"/>
      <c r="AL381" s="135"/>
      <c r="AM381" s="136"/>
    </row>
    <row r="382" spans="5:39" hidden="1" x14ac:dyDescent="0.2">
      <c r="E382" s="4"/>
      <c r="F382" s="219"/>
      <c r="G382" s="122"/>
      <c r="H382" s="82"/>
      <c r="I382" s="82"/>
      <c r="J382" s="82"/>
      <c r="K382" s="82"/>
      <c r="L382" s="82"/>
      <c r="M382" s="82"/>
      <c r="N382" s="2"/>
      <c r="O382" s="2"/>
      <c r="P382" s="3"/>
      <c r="Q382" s="3"/>
      <c r="R382" s="62"/>
      <c r="S382" s="62"/>
      <c r="T382" s="2"/>
      <c r="U382" s="2"/>
      <c r="V382" s="2"/>
      <c r="W382" s="2"/>
      <c r="X382" s="2"/>
      <c r="Y382" s="84"/>
      <c r="AB382" s="82"/>
      <c r="AC382" s="82"/>
      <c r="AD382" s="62"/>
      <c r="AE382" s="62"/>
      <c r="AF382" s="82"/>
      <c r="AG382" s="82"/>
      <c r="AH382" s="82"/>
      <c r="AJ382" s="134"/>
      <c r="AK382" s="134"/>
      <c r="AL382" s="135"/>
      <c r="AM382" s="136"/>
    </row>
    <row r="383" spans="5:39" hidden="1" x14ac:dyDescent="0.2">
      <c r="E383" s="4"/>
      <c r="F383" s="219"/>
      <c r="G383" s="122"/>
      <c r="H383" s="82"/>
      <c r="I383" s="82"/>
      <c r="J383" s="82"/>
      <c r="K383" s="82"/>
      <c r="L383" s="82"/>
      <c r="M383" s="82"/>
      <c r="N383" s="2"/>
      <c r="O383" s="2"/>
      <c r="P383" s="3"/>
      <c r="Q383" s="3"/>
      <c r="R383" s="62"/>
      <c r="S383" s="62"/>
      <c r="T383" s="2"/>
      <c r="U383" s="2"/>
      <c r="V383" s="2"/>
      <c r="W383" s="2"/>
      <c r="X383" s="2"/>
      <c r="Y383" s="84"/>
      <c r="AB383" s="82"/>
      <c r="AC383" s="82"/>
      <c r="AD383" s="62"/>
      <c r="AE383" s="62"/>
      <c r="AF383" s="82"/>
      <c r="AG383" s="82"/>
      <c r="AH383" s="82"/>
      <c r="AJ383" s="134"/>
      <c r="AK383" s="134"/>
      <c r="AL383" s="135"/>
      <c r="AM383" s="136"/>
    </row>
    <row r="384" spans="5:39" hidden="1" x14ac:dyDescent="0.2">
      <c r="E384" s="4"/>
      <c r="F384" s="219"/>
      <c r="G384" s="122"/>
      <c r="H384" s="82"/>
      <c r="I384" s="82"/>
      <c r="J384" s="82"/>
      <c r="K384" s="82"/>
      <c r="L384" s="82"/>
      <c r="M384" s="82"/>
      <c r="N384" s="2"/>
      <c r="O384" s="2"/>
      <c r="P384" s="3"/>
      <c r="Q384" s="3"/>
      <c r="R384" s="62"/>
      <c r="S384" s="62"/>
      <c r="T384" s="2"/>
      <c r="U384" s="2"/>
      <c r="V384" s="2"/>
      <c r="W384" s="2"/>
      <c r="X384" s="2"/>
      <c r="Y384" s="84"/>
      <c r="AB384" s="82"/>
      <c r="AC384" s="82"/>
      <c r="AD384" s="62"/>
      <c r="AE384" s="62"/>
      <c r="AF384" s="82"/>
      <c r="AG384" s="82"/>
      <c r="AH384" s="82"/>
      <c r="AJ384" s="134"/>
      <c r="AK384" s="134"/>
      <c r="AL384" s="135"/>
      <c r="AM384" s="136"/>
    </row>
    <row r="385" spans="5:39" hidden="1" x14ac:dyDescent="0.2">
      <c r="E385" s="4"/>
      <c r="F385" s="219"/>
      <c r="G385" s="122"/>
      <c r="H385" s="82"/>
      <c r="I385" s="82"/>
      <c r="J385" s="82"/>
      <c r="K385" s="82"/>
      <c r="L385" s="82"/>
      <c r="M385" s="82"/>
      <c r="N385" s="2"/>
      <c r="O385" s="2"/>
      <c r="P385" s="3"/>
      <c r="Q385" s="3"/>
      <c r="R385" s="62"/>
      <c r="S385" s="62"/>
      <c r="T385" s="2"/>
      <c r="U385" s="2"/>
      <c r="V385" s="2"/>
      <c r="W385" s="2"/>
      <c r="X385" s="2"/>
      <c r="Y385" s="84"/>
      <c r="AB385" s="82"/>
      <c r="AC385" s="82"/>
      <c r="AD385" s="62"/>
      <c r="AE385" s="62"/>
      <c r="AF385" s="82"/>
      <c r="AG385" s="82"/>
      <c r="AH385" s="82"/>
      <c r="AJ385" s="134"/>
      <c r="AK385" s="134"/>
      <c r="AL385" s="135"/>
      <c r="AM385" s="136"/>
    </row>
    <row r="386" spans="5:39" hidden="1" x14ac:dyDescent="0.2">
      <c r="E386" s="4"/>
      <c r="F386" s="219"/>
      <c r="G386" s="122"/>
      <c r="H386" s="82"/>
      <c r="I386" s="82"/>
      <c r="J386" s="82"/>
      <c r="K386" s="82"/>
      <c r="L386" s="82"/>
      <c r="M386" s="82"/>
      <c r="N386" s="2"/>
      <c r="O386" s="2"/>
      <c r="P386" s="3"/>
      <c r="Q386" s="3"/>
      <c r="R386" s="62"/>
      <c r="S386" s="62"/>
      <c r="T386" s="2"/>
      <c r="U386" s="2"/>
      <c r="V386" s="2"/>
      <c r="W386" s="2"/>
      <c r="X386" s="2"/>
      <c r="Y386" s="84"/>
      <c r="AB386" s="82"/>
      <c r="AC386" s="82"/>
      <c r="AD386" s="62"/>
      <c r="AE386" s="62"/>
      <c r="AF386" s="82"/>
      <c r="AG386" s="82"/>
      <c r="AH386" s="82"/>
      <c r="AJ386" s="134"/>
      <c r="AK386" s="134"/>
      <c r="AL386" s="135"/>
      <c r="AM386" s="136"/>
    </row>
    <row r="387" spans="5:39" hidden="1" x14ac:dyDescent="0.2">
      <c r="E387" s="4"/>
      <c r="F387" s="219"/>
      <c r="G387" s="122"/>
      <c r="H387" s="82"/>
      <c r="I387" s="82"/>
      <c r="J387" s="82"/>
      <c r="K387" s="82"/>
      <c r="L387" s="82"/>
      <c r="M387" s="82"/>
      <c r="N387" s="2"/>
      <c r="O387" s="2"/>
      <c r="P387" s="3"/>
      <c r="Q387" s="3"/>
      <c r="R387" s="62"/>
      <c r="S387" s="62"/>
      <c r="T387" s="2"/>
      <c r="U387" s="2"/>
      <c r="V387" s="2"/>
      <c r="W387" s="2"/>
      <c r="X387" s="2"/>
      <c r="Y387" s="84"/>
      <c r="AB387" s="82"/>
      <c r="AC387" s="82"/>
      <c r="AD387" s="62"/>
      <c r="AE387" s="62"/>
      <c r="AF387" s="82"/>
      <c r="AG387" s="82"/>
      <c r="AH387" s="82"/>
      <c r="AJ387" s="134"/>
      <c r="AK387" s="134"/>
      <c r="AL387" s="135"/>
      <c r="AM387" s="136"/>
    </row>
    <row r="388" spans="5:39" hidden="1" x14ac:dyDescent="0.2">
      <c r="E388" s="4"/>
      <c r="F388" s="219"/>
      <c r="G388" s="122"/>
      <c r="H388" s="82"/>
      <c r="I388" s="82"/>
      <c r="J388" s="82"/>
      <c r="K388" s="82"/>
      <c r="L388" s="82"/>
      <c r="M388" s="82"/>
      <c r="N388" s="2"/>
      <c r="O388" s="2"/>
      <c r="P388" s="3"/>
      <c r="Q388" s="3"/>
      <c r="R388" s="62"/>
      <c r="S388" s="62"/>
      <c r="T388" s="2"/>
      <c r="U388" s="2"/>
      <c r="V388" s="2"/>
      <c r="W388" s="2"/>
      <c r="X388" s="2"/>
      <c r="Y388" s="84"/>
      <c r="AB388" s="82"/>
      <c r="AC388" s="82"/>
      <c r="AD388" s="62"/>
      <c r="AE388" s="62"/>
      <c r="AF388" s="82"/>
      <c r="AG388" s="82"/>
      <c r="AH388" s="82"/>
      <c r="AJ388" s="134"/>
      <c r="AK388" s="134"/>
      <c r="AL388" s="135"/>
      <c r="AM388" s="136"/>
    </row>
    <row r="389" spans="5:39" hidden="1" x14ac:dyDescent="0.2">
      <c r="E389" s="4"/>
      <c r="F389" s="219"/>
      <c r="G389" s="122"/>
      <c r="H389" s="82"/>
      <c r="I389" s="82"/>
      <c r="J389" s="82"/>
      <c r="K389" s="82"/>
      <c r="L389" s="82"/>
      <c r="M389" s="82"/>
      <c r="N389" s="2"/>
      <c r="O389" s="2"/>
      <c r="P389" s="3"/>
      <c r="Q389" s="3"/>
      <c r="R389" s="62"/>
      <c r="S389" s="62"/>
      <c r="T389" s="2"/>
      <c r="U389" s="2"/>
      <c r="V389" s="2"/>
      <c r="W389" s="2"/>
      <c r="X389" s="2"/>
      <c r="Y389" s="84"/>
      <c r="AB389" s="82"/>
      <c r="AC389" s="82"/>
      <c r="AD389" s="62"/>
      <c r="AE389" s="62"/>
      <c r="AF389" s="82"/>
      <c r="AG389" s="82"/>
      <c r="AH389" s="82"/>
      <c r="AJ389" s="134"/>
      <c r="AK389" s="134"/>
      <c r="AL389" s="135"/>
      <c r="AM389" s="136"/>
    </row>
    <row r="390" spans="5:39" hidden="1" x14ac:dyDescent="0.2">
      <c r="E390" s="4"/>
      <c r="F390" s="219"/>
      <c r="G390" s="122"/>
      <c r="H390" s="82"/>
      <c r="I390" s="82"/>
      <c r="J390" s="82"/>
      <c r="K390" s="82"/>
      <c r="L390" s="82"/>
      <c r="M390" s="82"/>
      <c r="N390" s="2"/>
      <c r="O390" s="2"/>
      <c r="P390" s="3"/>
      <c r="Q390" s="3"/>
      <c r="R390" s="62"/>
      <c r="S390" s="62"/>
      <c r="T390" s="2"/>
      <c r="U390" s="2"/>
      <c r="V390" s="2"/>
      <c r="W390" s="2"/>
      <c r="X390" s="2"/>
      <c r="Y390" s="84"/>
      <c r="AB390" s="82"/>
      <c r="AC390" s="82"/>
      <c r="AD390" s="62"/>
      <c r="AE390" s="62"/>
      <c r="AF390" s="82"/>
      <c r="AG390" s="82"/>
      <c r="AH390" s="82"/>
      <c r="AJ390" s="134"/>
      <c r="AK390" s="134"/>
      <c r="AL390" s="135"/>
      <c r="AM390" s="136"/>
    </row>
    <row r="391" spans="5:39" hidden="1" x14ac:dyDescent="0.2">
      <c r="E391" s="4"/>
      <c r="F391" s="219"/>
      <c r="G391" s="122"/>
      <c r="H391" s="82"/>
      <c r="I391" s="82"/>
      <c r="J391" s="82"/>
      <c r="K391" s="82"/>
      <c r="L391" s="82"/>
      <c r="M391" s="82"/>
      <c r="N391" s="2"/>
      <c r="O391" s="2"/>
      <c r="P391" s="3"/>
      <c r="Q391" s="3"/>
      <c r="R391" s="62"/>
      <c r="S391" s="62"/>
      <c r="T391" s="2"/>
      <c r="U391" s="2"/>
      <c r="V391" s="2"/>
      <c r="W391" s="2"/>
      <c r="X391" s="2"/>
      <c r="Y391" s="84"/>
      <c r="AB391" s="82"/>
      <c r="AC391" s="82"/>
      <c r="AD391" s="62"/>
      <c r="AE391" s="62"/>
      <c r="AF391" s="82"/>
      <c r="AG391" s="82"/>
      <c r="AH391" s="82"/>
      <c r="AJ391" s="134"/>
      <c r="AK391" s="134"/>
      <c r="AL391" s="135"/>
      <c r="AM391" s="136"/>
    </row>
    <row r="392" spans="5:39" hidden="1" x14ac:dyDescent="0.2">
      <c r="E392" s="4"/>
      <c r="F392" s="219"/>
      <c r="G392" s="122"/>
      <c r="H392" s="82"/>
      <c r="I392" s="82"/>
      <c r="J392" s="82"/>
      <c r="K392" s="82"/>
      <c r="L392" s="82"/>
      <c r="M392" s="82"/>
      <c r="N392" s="2"/>
      <c r="O392" s="2"/>
      <c r="P392" s="3"/>
      <c r="Q392" s="3"/>
      <c r="R392" s="62"/>
      <c r="S392" s="62"/>
      <c r="T392" s="2"/>
      <c r="U392" s="2"/>
      <c r="V392" s="2"/>
      <c r="W392" s="2"/>
      <c r="X392" s="2"/>
      <c r="Y392" s="84"/>
      <c r="AB392" s="82"/>
      <c r="AC392" s="82"/>
      <c r="AD392" s="62"/>
      <c r="AE392" s="62"/>
      <c r="AF392" s="82"/>
      <c r="AG392" s="82"/>
      <c r="AH392" s="82"/>
      <c r="AJ392" s="134"/>
      <c r="AK392" s="134"/>
      <c r="AL392" s="135"/>
      <c r="AM392" s="136"/>
    </row>
    <row r="393" spans="5:39" hidden="1" x14ac:dyDescent="0.2">
      <c r="E393" s="4"/>
      <c r="F393" s="219"/>
      <c r="G393" s="122"/>
      <c r="H393" s="82"/>
      <c r="I393" s="82"/>
      <c r="J393" s="82"/>
      <c r="K393" s="82"/>
      <c r="L393" s="82"/>
      <c r="M393" s="82"/>
      <c r="N393" s="2"/>
      <c r="O393" s="2"/>
      <c r="P393" s="3"/>
      <c r="Q393" s="3"/>
      <c r="R393" s="62"/>
      <c r="S393" s="62"/>
      <c r="T393" s="2"/>
      <c r="U393" s="2"/>
      <c r="V393" s="2"/>
      <c r="W393" s="2"/>
      <c r="X393" s="2"/>
      <c r="Y393" s="84"/>
      <c r="AB393" s="82"/>
      <c r="AC393" s="82"/>
      <c r="AD393" s="62"/>
      <c r="AE393" s="62"/>
      <c r="AF393" s="82"/>
      <c r="AG393" s="82"/>
      <c r="AH393" s="82"/>
      <c r="AJ393" s="134"/>
      <c r="AK393" s="134"/>
      <c r="AL393" s="135"/>
      <c r="AM393" s="136"/>
    </row>
    <row r="394" spans="5:39" hidden="1" x14ac:dyDescent="0.2">
      <c r="E394" s="4"/>
      <c r="F394" s="219"/>
      <c r="G394" s="122"/>
      <c r="H394" s="82"/>
      <c r="I394" s="82"/>
      <c r="J394" s="82"/>
      <c r="K394" s="82"/>
      <c r="L394" s="82"/>
      <c r="M394" s="82"/>
      <c r="N394" s="2"/>
      <c r="O394" s="2"/>
      <c r="P394" s="3"/>
      <c r="Q394" s="3"/>
      <c r="R394" s="62"/>
      <c r="S394" s="62"/>
      <c r="T394" s="2"/>
      <c r="U394" s="2"/>
      <c r="V394" s="2"/>
      <c r="W394" s="2"/>
      <c r="X394" s="2"/>
      <c r="Y394" s="84"/>
      <c r="AB394" s="82"/>
      <c r="AC394" s="82"/>
      <c r="AD394" s="62"/>
      <c r="AE394" s="62"/>
      <c r="AF394" s="82"/>
      <c r="AG394" s="82"/>
      <c r="AH394" s="82"/>
      <c r="AJ394" s="134"/>
      <c r="AK394" s="134"/>
      <c r="AL394" s="135"/>
      <c r="AM394" s="136"/>
    </row>
    <row r="395" spans="5:39" hidden="1" x14ac:dyDescent="0.2">
      <c r="E395" s="4"/>
      <c r="F395" s="219"/>
      <c r="G395" s="122"/>
      <c r="H395" s="82"/>
      <c r="I395" s="82"/>
      <c r="J395" s="82"/>
      <c r="K395" s="82"/>
      <c r="L395" s="82"/>
      <c r="M395" s="82"/>
      <c r="N395" s="2"/>
      <c r="O395" s="2"/>
      <c r="P395" s="3"/>
      <c r="Q395" s="3"/>
      <c r="R395" s="62"/>
      <c r="S395" s="62"/>
      <c r="T395" s="2"/>
      <c r="U395" s="2"/>
      <c r="V395" s="2"/>
      <c r="W395" s="2"/>
      <c r="X395" s="2"/>
      <c r="Y395" s="84"/>
      <c r="AB395" s="82"/>
      <c r="AC395" s="82"/>
      <c r="AD395" s="62"/>
      <c r="AE395" s="62"/>
      <c r="AF395" s="82"/>
      <c r="AG395" s="82"/>
      <c r="AH395" s="82"/>
      <c r="AJ395" s="134"/>
      <c r="AK395" s="134"/>
      <c r="AL395" s="135"/>
      <c r="AM395" s="136"/>
    </row>
    <row r="396" spans="5:39" hidden="1" x14ac:dyDescent="0.2">
      <c r="E396" s="4"/>
      <c r="F396" s="219"/>
      <c r="G396" s="122"/>
      <c r="H396" s="82"/>
      <c r="I396" s="82"/>
      <c r="J396" s="82"/>
      <c r="K396" s="82"/>
      <c r="L396" s="82"/>
      <c r="M396" s="82"/>
      <c r="N396" s="2"/>
      <c r="O396" s="2"/>
      <c r="P396" s="3"/>
      <c r="Q396" s="3"/>
      <c r="R396" s="62"/>
      <c r="S396" s="62"/>
      <c r="T396" s="2"/>
      <c r="U396" s="2"/>
      <c r="V396" s="2"/>
      <c r="W396" s="2"/>
      <c r="X396" s="2"/>
      <c r="Y396" s="84"/>
      <c r="AB396" s="82"/>
      <c r="AC396" s="82"/>
      <c r="AD396" s="62"/>
      <c r="AE396" s="62"/>
      <c r="AF396" s="82"/>
      <c r="AG396" s="82"/>
      <c r="AH396" s="82"/>
      <c r="AJ396" s="134"/>
      <c r="AK396" s="134"/>
      <c r="AL396" s="135"/>
      <c r="AM396" s="136"/>
    </row>
    <row r="397" spans="5:39" hidden="1" x14ac:dyDescent="0.2">
      <c r="E397" s="4"/>
      <c r="F397" s="219"/>
      <c r="G397" s="122"/>
      <c r="H397" s="82"/>
      <c r="I397" s="82"/>
      <c r="J397" s="82"/>
      <c r="K397" s="82"/>
      <c r="L397" s="82"/>
      <c r="M397" s="82"/>
      <c r="N397" s="2"/>
      <c r="O397" s="2"/>
      <c r="P397" s="3"/>
      <c r="Q397" s="3"/>
      <c r="R397" s="62"/>
      <c r="S397" s="62"/>
      <c r="T397" s="2"/>
      <c r="U397" s="2"/>
      <c r="V397" s="2"/>
      <c r="W397" s="2"/>
      <c r="X397" s="2"/>
      <c r="Y397" s="84"/>
      <c r="AB397" s="82"/>
      <c r="AC397" s="82"/>
      <c r="AD397" s="62"/>
      <c r="AE397" s="62"/>
      <c r="AF397" s="82"/>
      <c r="AG397" s="82"/>
      <c r="AH397" s="82"/>
      <c r="AJ397" s="134"/>
      <c r="AK397" s="134"/>
      <c r="AL397" s="135"/>
      <c r="AM397" s="136"/>
    </row>
    <row r="398" spans="5:39" hidden="1" x14ac:dyDescent="0.2">
      <c r="E398" s="4"/>
      <c r="F398" s="219"/>
      <c r="G398" s="122"/>
      <c r="H398" s="82"/>
      <c r="I398" s="82"/>
      <c r="J398" s="82"/>
      <c r="K398" s="82"/>
      <c r="L398" s="82"/>
      <c r="M398" s="82"/>
      <c r="N398" s="2"/>
      <c r="O398" s="2"/>
      <c r="P398" s="3"/>
      <c r="Q398" s="3"/>
      <c r="R398" s="62"/>
      <c r="S398" s="62"/>
      <c r="T398" s="2"/>
      <c r="U398" s="2"/>
      <c r="V398" s="2"/>
      <c r="W398" s="2"/>
      <c r="X398" s="2"/>
      <c r="Y398" s="84"/>
      <c r="AB398" s="82"/>
      <c r="AC398" s="82"/>
      <c r="AD398" s="62"/>
      <c r="AE398" s="62"/>
      <c r="AF398" s="82"/>
      <c r="AG398" s="82"/>
      <c r="AH398" s="82"/>
      <c r="AJ398" s="134"/>
      <c r="AK398" s="134"/>
      <c r="AL398" s="135"/>
      <c r="AM398" s="136"/>
    </row>
    <row r="399" spans="5:39" hidden="1" x14ac:dyDescent="0.2">
      <c r="E399" s="4"/>
      <c r="F399" s="219"/>
      <c r="G399" s="122"/>
      <c r="H399" s="82"/>
      <c r="I399" s="82"/>
      <c r="J399" s="82"/>
      <c r="K399" s="82"/>
      <c r="L399" s="82"/>
      <c r="M399" s="82"/>
      <c r="N399" s="2"/>
      <c r="O399" s="2"/>
      <c r="P399" s="3"/>
      <c r="Q399" s="3"/>
      <c r="R399" s="62"/>
      <c r="S399" s="62"/>
      <c r="T399" s="2"/>
      <c r="U399" s="2"/>
      <c r="V399" s="2"/>
      <c r="W399" s="2"/>
      <c r="X399" s="2"/>
      <c r="Y399" s="84"/>
      <c r="AB399" s="82"/>
      <c r="AC399" s="82"/>
      <c r="AD399" s="62"/>
      <c r="AE399" s="62"/>
      <c r="AF399" s="82"/>
      <c r="AG399" s="82"/>
      <c r="AH399" s="82"/>
      <c r="AJ399" s="134"/>
      <c r="AK399" s="134"/>
      <c r="AL399" s="135"/>
      <c r="AM399" s="136"/>
    </row>
    <row r="400" spans="5:39" hidden="1" x14ac:dyDescent="0.2">
      <c r="E400" s="4"/>
      <c r="F400" s="219"/>
      <c r="G400" s="122"/>
      <c r="H400" s="82"/>
      <c r="I400" s="82"/>
      <c r="J400" s="82"/>
      <c r="K400" s="82"/>
      <c r="L400" s="82"/>
      <c r="M400" s="82"/>
      <c r="N400" s="2"/>
      <c r="O400" s="2"/>
      <c r="P400" s="3"/>
      <c r="Q400" s="3"/>
      <c r="R400" s="62"/>
      <c r="S400" s="62"/>
      <c r="T400" s="2"/>
      <c r="U400" s="2"/>
      <c r="V400" s="2"/>
      <c r="W400" s="2"/>
      <c r="X400" s="2"/>
      <c r="Y400" s="84"/>
      <c r="AB400" s="82"/>
      <c r="AC400" s="82"/>
      <c r="AD400" s="62"/>
      <c r="AE400" s="62"/>
      <c r="AF400" s="82"/>
      <c r="AG400" s="82"/>
      <c r="AH400" s="82"/>
      <c r="AJ400" s="134"/>
      <c r="AK400" s="134"/>
      <c r="AL400" s="135"/>
      <c r="AM400" s="136"/>
    </row>
    <row r="401" spans="5:39" hidden="1" x14ac:dyDescent="0.2">
      <c r="E401" s="4"/>
      <c r="F401" s="219"/>
      <c r="G401" s="122"/>
      <c r="H401" s="82"/>
      <c r="I401" s="82"/>
      <c r="J401" s="82"/>
      <c r="K401" s="82"/>
      <c r="L401" s="82"/>
      <c r="M401" s="82"/>
      <c r="N401" s="2"/>
      <c r="O401" s="2"/>
      <c r="P401" s="3"/>
      <c r="Q401" s="3"/>
      <c r="R401" s="62"/>
      <c r="S401" s="62"/>
      <c r="T401" s="2"/>
      <c r="U401" s="2"/>
      <c r="V401" s="2"/>
      <c r="W401" s="2"/>
      <c r="X401" s="2"/>
      <c r="Y401" s="84"/>
      <c r="AB401" s="82"/>
      <c r="AC401" s="82"/>
      <c r="AD401" s="62"/>
      <c r="AE401" s="62"/>
      <c r="AF401" s="82"/>
      <c r="AG401" s="82"/>
      <c r="AH401" s="82"/>
      <c r="AJ401" s="134"/>
      <c r="AK401" s="134"/>
      <c r="AL401" s="135"/>
      <c r="AM401" s="136"/>
    </row>
    <row r="402" spans="5:39" hidden="1" x14ac:dyDescent="0.2">
      <c r="E402" s="4"/>
      <c r="F402" s="219"/>
      <c r="G402" s="122"/>
      <c r="H402" s="82"/>
      <c r="I402" s="82"/>
      <c r="J402" s="82"/>
      <c r="K402" s="82"/>
      <c r="L402" s="82"/>
      <c r="M402" s="82"/>
      <c r="N402" s="2"/>
      <c r="O402" s="2"/>
      <c r="P402" s="3"/>
      <c r="Q402" s="3"/>
      <c r="R402" s="62"/>
      <c r="S402" s="62"/>
      <c r="T402" s="2"/>
      <c r="U402" s="2"/>
      <c r="V402" s="2"/>
      <c r="W402" s="2"/>
      <c r="X402" s="2"/>
      <c r="Y402" s="84"/>
      <c r="AB402" s="82"/>
      <c r="AC402" s="82"/>
      <c r="AD402" s="62"/>
      <c r="AE402" s="62"/>
      <c r="AF402" s="82"/>
      <c r="AG402" s="82"/>
      <c r="AH402" s="82"/>
      <c r="AJ402" s="134"/>
      <c r="AK402" s="134"/>
      <c r="AL402" s="135"/>
      <c r="AM402" s="136"/>
    </row>
    <row r="403" spans="5:39" hidden="1" x14ac:dyDescent="0.2">
      <c r="E403" s="4"/>
      <c r="F403" s="219"/>
      <c r="G403" s="122"/>
      <c r="H403" s="82"/>
      <c r="I403" s="82"/>
      <c r="J403" s="82"/>
      <c r="K403" s="82"/>
      <c r="L403" s="82"/>
      <c r="M403" s="82"/>
      <c r="N403" s="2"/>
      <c r="O403" s="2"/>
      <c r="P403" s="3"/>
      <c r="Q403" s="3"/>
      <c r="R403" s="62"/>
      <c r="S403" s="62"/>
      <c r="T403" s="2"/>
      <c r="U403" s="2"/>
      <c r="V403" s="2"/>
      <c r="W403" s="2"/>
      <c r="X403" s="2"/>
      <c r="Y403" s="84"/>
      <c r="AB403" s="82"/>
      <c r="AC403" s="82"/>
      <c r="AD403" s="62"/>
      <c r="AE403" s="62"/>
      <c r="AF403" s="82"/>
      <c r="AG403" s="82"/>
      <c r="AH403" s="82"/>
      <c r="AJ403" s="134"/>
      <c r="AK403" s="134"/>
      <c r="AL403" s="135"/>
      <c r="AM403" s="136"/>
    </row>
    <row r="404" spans="5:39" hidden="1" x14ac:dyDescent="0.2">
      <c r="E404" s="4"/>
      <c r="F404" s="219"/>
      <c r="G404" s="122"/>
      <c r="H404" s="82"/>
      <c r="I404" s="82"/>
      <c r="J404" s="82"/>
      <c r="K404" s="82"/>
      <c r="L404" s="82"/>
      <c r="M404" s="82"/>
      <c r="N404" s="2"/>
      <c r="O404" s="2"/>
      <c r="P404" s="3"/>
      <c r="Q404" s="3"/>
      <c r="R404" s="62"/>
      <c r="S404" s="62"/>
      <c r="T404" s="2"/>
      <c r="U404" s="2"/>
      <c r="V404" s="2"/>
      <c r="W404" s="2"/>
      <c r="X404" s="2"/>
      <c r="Y404" s="84"/>
      <c r="AB404" s="82"/>
      <c r="AC404" s="82"/>
      <c r="AD404" s="62"/>
      <c r="AE404" s="62"/>
      <c r="AF404" s="82"/>
      <c r="AG404" s="82"/>
      <c r="AH404" s="82"/>
      <c r="AJ404" s="134"/>
      <c r="AK404" s="134"/>
      <c r="AL404" s="135"/>
      <c r="AM404" s="136"/>
    </row>
    <row r="405" spans="5:39" hidden="1" x14ac:dyDescent="0.2">
      <c r="E405" s="4"/>
      <c r="F405" s="219"/>
      <c r="G405" s="122"/>
      <c r="H405" s="82"/>
      <c r="I405" s="82"/>
      <c r="J405" s="82"/>
      <c r="K405" s="82"/>
      <c r="L405" s="82"/>
      <c r="M405" s="82"/>
      <c r="N405" s="2"/>
      <c r="O405" s="2"/>
      <c r="P405" s="3"/>
      <c r="Q405" s="3"/>
      <c r="R405" s="62"/>
      <c r="S405" s="62"/>
      <c r="T405" s="2"/>
      <c r="U405" s="2"/>
      <c r="V405" s="2"/>
      <c r="W405" s="2"/>
      <c r="X405" s="2"/>
      <c r="Y405" s="84"/>
      <c r="AB405" s="82"/>
      <c r="AC405" s="82"/>
      <c r="AD405" s="62"/>
      <c r="AE405" s="62"/>
      <c r="AF405" s="82"/>
      <c r="AG405" s="82"/>
      <c r="AH405" s="82"/>
      <c r="AJ405" s="134"/>
      <c r="AK405" s="134"/>
      <c r="AL405" s="135"/>
      <c r="AM405" s="136"/>
    </row>
    <row r="406" spans="5:39" hidden="1" x14ac:dyDescent="0.2">
      <c r="E406" s="4"/>
      <c r="F406" s="219"/>
      <c r="G406" s="122"/>
      <c r="H406" s="82"/>
      <c r="I406" s="82"/>
      <c r="J406" s="82"/>
      <c r="K406" s="82"/>
      <c r="L406" s="82"/>
      <c r="M406" s="82"/>
      <c r="N406" s="2"/>
      <c r="O406" s="2"/>
      <c r="P406" s="3"/>
      <c r="Q406" s="3"/>
      <c r="R406" s="62"/>
      <c r="S406" s="62"/>
      <c r="T406" s="2"/>
      <c r="U406" s="2"/>
      <c r="V406" s="2"/>
      <c r="W406" s="2"/>
      <c r="X406" s="2"/>
      <c r="Y406" s="84"/>
      <c r="AB406" s="82"/>
      <c r="AC406" s="82"/>
      <c r="AD406" s="62"/>
      <c r="AE406" s="62"/>
      <c r="AF406" s="82"/>
      <c r="AG406" s="82"/>
      <c r="AH406" s="82"/>
      <c r="AJ406" s="134"/>
      <c r="AK406" s="134"/>
      <c r="AL406" s="135"/>
      <c r="AM406" s="136"/>
    </row>
    <row r="407" spans="5:39" hidden="1" x14ac:dyDescent="0.2">
      <c r="E407" s="4"/>
      <c r="F407" s="219"/>
      <c r="G407" s="122"/>
      <c r="H407" s="82"/>
      <c r="I407" s="82"/>
      <c r="J407" s="82"/>
      <c r="K407" s="82"/>
      <c r="L407" s="82"/>
      <c r="M407" s="82"/>
      <c r="N407" s="2"/>
      <c r="O407" s="2"/>
      <c r="P407" s="3"/>
      <c r="Q407" s="3"/>
      <c r="R407" s="62"/>
      <c r="S407" s="62"/>
      <c r="T407" s="2"/>
      <c r="U407" s="2"/>
      <c r="V407" s="2"/>
      <c r="W407" s="2"/>
      <c r="X407" s="2"/>
      <c r="Y407" s="84"/>
      <c r="AB407" s="82"/>
      <c r="AC407" s="82"/>
      <c r="AD407" s="62"/>
      <c r="AE407" s="62"/>
      <c r="AF407" s="82"/>
      <c r="AG407" s="82"/>
      <c r="AH407" s="82"/>
      <c r="AJ407" s="134"/>
      <c r="AK407" s="134"/>
      <c r="AL407" s="135"/>
      <c r="AM407" s="136"/>
    </row>
    <row r="408" spans="5:39" hidden="1" x14ac:dyDescent="0.2">
      <c r="E408" s="4"/>
      <c r="F408" s="219"/>
      <c r="G408" s="122"/>
      <c r="H408" s="82"/>
      <c r="I408" s="82"/>
      <c r="J408" s="82"/>
      <c r="K408" s="82"/>
      <c r="L408" s="82"/>
      <c r="M408" s="82"/>
      <c r="N408" s="2"/>
      <c r="O408" s="2"/>
      <c r="P408" s="3"/>
      <c r="Q408" s="3"/>
      <c r="R408" s="62"/>
      <c r="S408" s="62"/>
      <c r="T408" s="2"/>
      <c r="U408" s="2"/>
      <c r="V408" s="2"/>
      <c r="W408" s="2"/>
      <c r="X408" s="2"/>
      <c r="Y408" s="84"/>
      <c r="AB408" s="82"/>
      <c r="AC408" s="82"/>
      <c r="AD408" s="62"/>
      <c r="AE408" s="62"/>
      <c r="AF408" s="82"/>
      <c r="AG408" s="82"/>
      <c r="AH408" s="82"/>
      <c r="AJ408" s="134"/>
      <c r="AK408" s="134"/>
      <c r="AL408" s="135"/>
      <c r="AM408" s="136"/>
    </row>
    <row r="409" spans="5:39" hidden="1" x14ac:dyDescent="0.2">
      <c r="E409" s="4"/>
      <c r="F409" s="219"/>
      <c r="G409" s="122"/>
      <c r="H409" s="82"/>
      <c r="I409" s="82"/>
      <c r="J409" s="82"/>
      <c r="K409" s="82"/>
      <c r="L409" s="82"/>
      <c r="M409" s="82"/>
      <c r="N409" s="2"/>
      <c r="O409" s="2"/>
      <c r="P409" s="3"/>
      <c r="Q409" s="3"/>
      <c r="R409" s="62"/>
      <c r="S409" s="62"/>
      <c r="T409" s="2"/>
      <c r="U409" s="2"/>
      <c r="V409" s="2"/>
      <c r="W409" s="2"/>
      <c r="X409" s="2"/>
      <c r="Y409" s="84"/>
      <c r="AB409" s="82"/>
      <c r="AC409" s="82"/>
      <c r="AD409" s="62"/>
      <c r="AE409" s="62"/>
      <c r="AF409" s="82"/>
      <c r="AG409" s="82"/>
      <c r="AH409" s="82"/>
      <c r="AJ409" s="134"/>
      <c r="AK409" s="134"/>
      <c r="AL409" s="135"/>
      <c r="AM409" s="136"/>
    </row>
    <row r="410" spans="5:39" hidden="1" x14ac:dyDescent="0.2">
      <c r="E410" s="4"/>
      <c r="F410" s="219"/>
      <c r="G410" s="122"/>
      <c r="H410" s="82"/>
      <c r="I410" s="82"/>
      <c r="J410" s="82"/>
      <c r="K410" s="82"/>
      <c r="L410" s="82"/>
      <c r="M410" s="82"/>
      <c r="N410" s="2"/>
      <c r="O410" s="2"/>
      <c r="P410" s="3"/>
      <c r="Q410" s="3"/>
      <c r="R410" s="62"/>
      <c r="S410" s="62"/>
      <c r="T410" s="2"/>
      <c r="U410" s="2"/>
      <c r="V410" s="2"/>
      <c r="W410" s="2"/>
      <c r="X410" s="2"/>
      <c r="Y410" s="84"/>
      <c r="AB410" s="82"/>
      <c r="AC410" s="82"/>
      <c r="AD410" s="62"/>
      <c r="AE410" s="62"/>
      <c r="AF410" s="82"/>
      <c r="AG410" s="82"/>
      <c r="AH410" s="82"/>
      <c r="AJ410" s="134"/>
      <c r="AK410" s="134"/>
      <c r="AL410" s="135"/>
      <c r="AM410" s="136"/>
    </row>
    <row r="411" spans="5:39" hidden="1" x14ac:dyDescent="0.2">
      <c r="E411" s="4"/>
      <c r="F411" s="219"/>
      <c r="G411" s="122"/>
      <c r="H411" s="82"/>
      <c r="I411" s="82"/>
      <c r="J411" s="82"/>
      <c r="K411" s="82"/>
      <c r="L411" s="82"/>
      <c r="M411" s="82"/>
      <c r="N411" s="2"/>
      <c r="O411" s="2"/>
      <c r="P411" s="3"/>
      <c r="Q411" s="3"/>
      <c r="R411" s="62"/>
      <c r="S411" s="62"/>
      <c r="T411" s="2"/>
      <c r="U411" s="2"/>
      <c r="V411" s="2"/>
      <c r="W411" s="2"/>
      <c r="X411" s="2"/>
      <c r="Y411" s="84"/>
      <c r="AB411" s="82"/>
      <c r="AC411" s="82"/>
      <c r="AD411" s="62"/>
      <c r="AE411" s="62"/>
      <c r="AF411" s="82"/>
      <c r="AG411" s="82"/>
      <c r="AH411" s="82"/>
      <c r="AJ411" s="134"/>
      <c r="AK411" s="134"/>
      <c r="AL411" s="135"/>
      <c r="AM411" s="136"/>
    </row>
    <row r="412" spans="5:39" hidden="1" x14ac:dyDescent="0.2">
      <c r="E412" s="4"/>
      <c r="F412" s="219"/>
      <c r="G412" s="122"/>
      <c r="H412" s="82"/>
      <c r="I412" s="82"/>
      <c r="J412" s="82"/>
      <c r="K412" s="82"/>
      <c r="L412" s="82"/>
      <c r="M412" s="82"/>
      <c r="N412" s="2"/>
      <c r="O412" s="2"/>
      <c r="P412" s="3"/>
      <c r="Q412" s="3"/>
      <c r="R412" s="62"/>
      <c r="S412" s="62"/>
      <c r="T412" s="2"/>
      <c r="U412" s="2"/>
      <c r="V412" s="2"/>
      <c r="W412" s="2"/>
      <c r="X412" s="2"/>
      <c r="Y412" s="84"/>
      <c r="AB412" s="82"/>
      <c r="AC412" s="82"/>
      <c r="AD412" s="62"/>
      <c r="AE412" s="62"/>
      <c r="AF412" s="82"/>
      <c r="AG412" s="82"/>
      <c r="AH412" s="82"/>
      <c r="AJ412" s="134"/>
      <c r="AK412" s="134"/>
      <c r="AL412" s="135"/>
      <c r="AM412" s="136"/>
    </row>
    <row r="413" spans="5:39" hidden="1" x14ac:dyDescent="0.2">
      <c r="E413" s="4"/>
      <c r="F413" s="219"/>
      <c r="G413" s="122"/>
      <c r="H413" s="82"/>
      <c r="I413" s="82"/>
      <c r="J413" s="82"/>
      <c r="K413" s="82"/>
      <c r="L413" s="82"/>
      <c r="M413" s="82"/>
      <c r="N413" s="2"/>
      <c r="O413" s="2"/>
      <c r="P413" s="3"/>
      <c r="Q413" s="3"/>
      <c r="R413" s="62"/>
      <c r="S413" s="62"/>
      <c r="T413" s="2"/>
      <c r="U413" s="2"/>
      <c r="V413" s="2"/>
      <c r="W413" s="2"/>
      <c r="X413" s="2"/>
      <c r="Y413" s="84"/>
      <c r="AB413" s="82"/>
      <c r="AC413" s="82"/>
      <c r="AD413" s="62"/>
      <c r="AE413" s="62"/>
      <c r="AF413" s="82"/>
      <c r="AG413" s="82"/>
      <c r="AH413" s="82"/>
      <c r="AJ413" s="134"/>
      <c r="AK413" s="134"/>
      <c r="AL413" s="135"/>
      <c r="AM413" s="136"/>
    </row>
    <row r="414" spans="5:39" hidden="1" x14ac:dyDescent="0.2">
      <c r="E414" s="4"/>
      <c r="F414" s="219"/>
      <c r="G414" s="122"/>
      <c r="H414" s="82"/>
      <c r="I414" s="82"/>
      <c r="J414" s="82"/>
      <c r="K414" s="82"/>
      <c r="L414" s="82"/>
      <c r="M414" s="82"/>
      <c r="N414" s="2"/>
      <c r="O414" s="2"/>
      <c r="P414" s="3"/>
      <c r="Q414" s="3"/>
      <c r="R414" s="62"/>
      <c r="S414" s="62"/>
      <c r="T414" s="2"/>
      <c r="U414" s="2"/>
      <c r="V414" s="2"/>
      <c r="W414" s="2"/>
      <c r="X414" s="2"/>
      <c r="Y414" s="84"/>
      <c r="AB414" s="82"/>
      <c r="AC414" s="82"/>
      <c r="AD414" s="62"/>
      <c r="AE414" s="62"/>
      <c r="AF414" s="82"/>
      <c r="AG414" s="82"/>
      <c r="AH414" s="82"/>
      <c r="AJ414" s="134"/>
      <c r="AK414" s="134"/>
      <c r="AL414" s="135"/>
      <c r="AM414" s="136"/>
    </row>
    <row r="415" spans="5:39" hidden="1" x14ac:dyDescent="0.2">
      <c r="E415" s="4"/>
      <c r="F415" s="219"/>
      <c r="G415" s="122"/>
      <c r="H415" s="82"/>
      <c r="I415" s="82"/>
      <c r="J415" s="82"/>
      <c r="K415" s="82"/>
      <c r="L415" s="82"/>
      <c r="M415" s="82"/>
      <c r="N415" s="2"/>
      <c r="O415" s="2"/>
      <c r="P415" s="3"/>
      <c r="Q415" s="3"/>
      <c r="R415" s="62"/>
      <c r="S415" s="62"/>
      <c r="T415" s="2"/>
      <c r="U415" s="2"/>
      <c r="V415" s="2"/>
      <c r="W415" s="2"/>
      <c r="X415" s="2"/>
      <c r="Y415" s="84"/>
      <c r="AB415" s="82"/>
      <c r="AC415" s="82"/>
      <c r="AD415" s="62"/>
      <c r="AE415" s="62"/>
      <c r="AF415" s="82"/>
      <c r="AG415" s="82"/>
      <c r="AH415" s="82"/>
      <c r="AJ415" s="134"/>
      <c r="AK415" s="134"/>
      <c r="AL415" s="135"/>
      <c r="AM415" s="136"/>
    </row>
    <row r="416" spans="5:39" hidden="1" x14ac:dyDescent="0.2">
      <c r="E416" s="4"/>
      <c r="F416" s="219"/>
      <c r="G416" s="122"/>
      <c r="H416" s="82"/>
      <c r="I416" s="82"/>
      <c r="J416" s="82"/>
      <c r="K416" s="82"/>
      <c r="L416" s="82"/>
      <c r="M416" s="82"/>
      <c r="N416" s="2"/>
      <c r="O416" s="2"/>
      <c r="P416" s="3"/>
      <c r="Q416" s="3"/>
      <c r="R416" s="62"/>
      <c r="S416" s="62"/>
      <c r="T416" s="2"/>
      <c r="U416" s="2"/>
      <c r="V416" s="2"/>
      <c r="W416" s="2"/>
      <c r="X416" s="2"/>
      <c r="Y416" s="84"/>
      <c r="AB416" s="82"/>
      <c r="AC416" s="82"/>
      <c r="AD416" s="62"/>
      <c r="AE416" s="62"/>
      <c r="AF416" s="82"/>
      <c r="AG416" s="82"/>
      <c r="AH416" s="82"/>
      <c r="AJ416" s="134"/>
      <c r="AK416" s="134"/>
      <c r="AL416" s="135"/>
      <c r="AM416" s="136"/>
    </row>
    <row r="417" spans="5:39" hidden="1" x14ac:dyDescent="0.2">
      <c r="E417" s="4"/>
      <c r="F417" s="219"/>
      <c r="G417" s="122"/>
      <c r="H417" s="82"/>
      <c r="I417" s="82"/>
      <c r="J417" s="82"/>
      <c r="K417" s="82"/>
      <c r="L417" s="82"/>
      <c r="M417" s="82"/>
      <c r="N417" s="2"/>
      <c r="O417" s="2"/>
      <c r="P417" s="3"/>
      <c r="Q417" s="3"/>
      <c r="R417" s="62"/>
      <c r="S417" s="62"/>
      <c r="T417" s="2"/>
      <c r="U417" s="2"/>
      <c r="V417" s="2"/>
      <c r="W417" s="2"/>
      <c r="X417" s="2"/>
      <c r="Y417" s="84"/>
      <c r="AB417" s="82"/>
      <c r="AC417" s="82"/>
      <c r="AD417" s="62"/>
      <c r="AE417" s="62"/>
      <c r="AF417" s="82"/>
      <c r="AG417" s="82"/>
      <c r="AH417" s="82"/>
      <c r="AJ417" s="134"/>
      <c r="AK417" s="134"/>
      <c r="AL417" s="135"/>
      <c r="AM417" s="136"/>
    </row>
    <row r="418" spans="5:39" hidden="1" x14ac:dyDescent="0.2">
      <c r="E418" s="4"/>
      <c r="F418" s="219"/>
      <c r="G418" s="122"/>
      <c r="H418" s="82"/>
      <c r="I418" s="82"/>
      <c r="J418" s="82"/>
      <c r="K418" s="82"/>
      <c r="L418" s="82"/>
      <c r="M418" s="82"/>
      <c r="N418" s="2"/>
      <c r="O418" s="2"/>
      <c r="P418" s="3"/>
      <c r="Q418" s="3"/>
      <c r="R418" s="62"/>
      <c r="S418" s="62"/>
      <c r="T418" s="2"/>
      <c r="U418" s="2"/>
      <c r="V418" s="2"/>
      <c r="W418" s="2"/>
      <c r="X418" s="2"/>
      <c r="Y418" s="84"/>
      <c r="AB418" s="82"/>
      <c r="AC418" s="82"/>
      <c r="AD418" s="62"/>
      <c r="AE418" s="62"/>
      <c r="AF418" s="82"/>
      <c r="AG418" s="82"/>
      <c r="AH418" s="82"/>
      <c r="AJ418" s="134"/>
      <c r="AK418" s="134"/>
      <c r="AL418" s="135"/>
      <c r="AM418" s="136"/>
    </row>
    <row r="419" spans="5:39" hidden="1" x14ac:dyDescent="0.2">
      <c r="E419" s="4"/>
      <c r="F419" s="219"/>
      <c r="G419" s="122"/>
      <c r="H419" s="82"/>
      <c r="I419" s="82"/>
      <c r="J419" s="82"/>
      <c r="K419" s="82"/>
      <c r="L419" s="82"/>
      <c r="M419" s="82"/>
      <c r="N419" s="2"/>
      <c r="O419" s="2"/>
      <c r="P419" s="3"/>
      <c r="Q419" s="3"/>
      <c r="R419" s="62"/>
      <c r="S419" s="62"/>
      <c r="T419" s="2"/>
      <c r="U419" s="2"/>
      <c r="V419" s="2"/>
      <c r="W419" s="2"/>
      <c r="X419" s="2"/>
      <c r="Y419" s="84"/>
      <c r="AB419" s="82"/>
      <c r="AC419" s="82"/>
      <c r="AD419" s="62"/>
      <c r="AE419" s="62"/>
      <c r="AF419" s="82"/>
      <c r="AG419" s="82"/>
      <c r="AH419" s="82"/>
      <c r="AJ419" s="134"/>
      <c r="AK419" s="134"/>
      <c r="AL419" s="135"/>
      <c r="AM419" s="136"/>
    </row>
    <row r="420" spans="5:39" hidden="1" x14ac:dyDescent="0.2">
      <c r="E420" s="4"/>
      <c r="F420" s="219"/>
      <c r="G420" s="122"/>
      <c r="H420" s="82"/>
      <c r="I420" s="82"/>
      <c r="J420" s="82"/>
      <c r="K420" s="82"/>
      <c r="L420" s="82"/>
      <c r="M420" s="82"/>
      <c r="N420" s="2"/>
      <c r="O420" s="2"/>
      <c r="P420" s="3"/>
      <c r="Q420" s="3"/>
      <c r="R420" s="62"/>
      <c r="S420" s="62"/>
      <c r="T420" s="2"/>
      <c r="U420" s="2"/>
      <c r="V420" s="2"/>
      <c r="W420" s="2"/>
      <c r="Y420" s="84"/>
      <c r="AB420" s="82"/>
      <c r="AC420" s="82"/>
      <c r="AD420" s="62"/>
      <c r="AE420" s="62"/>
      <c r="AF420" s="82"/>
      <c r="AG420" s="82"/>
      <c r="AH420" s="82"/>
      <c r="AJ420" s="134"/>
      <c r="AK420" s="134"/>
      <c r="AL420" s="135"/>
      <c r="AM420" s="136"/>
    </row>
    <row r="421" spans="5:39" hidden="1" x14ac:dyDescent="0.2">
      <c r="E421" s="4"/>
      <c r="F421" s="219"/>
      <c r="G421" s="122"/>
      <c r="H421" s="82"/>
      <c r="I421" s="82"/>
      <c r="J421" s="82"/>
      <c r="K421" s="82"/>
      <c r="L421" s="82"/>
      <c r="M421" s="82"/>
      <c r="N421" s="2"/>
      <c r="O421" s="2"/>
      <c r="P421" s="3"/>
      <c r="Q421" s="3"/>
      <c r="R421" s="62"/>
      <c r="S421" s="62"/>
      <c r="T421" s="2"/>
      <c r="U421" s="2"/>
      <c r="V421" s="2"/>
      <c r="W421" s="2"/>
      <c r="Y421" s="84"/>
      <c r="AB421" s="82"/>
      <c r="AC421" s="82"/>
      <c r="AD421" s="62"/>
      <c r="AE421" s="62"/>
      <c r="AF421" s="82"/>
      <c r="AG421" s="82"/>
      <c r="AH421" s="82"/>
      <c r="AJ421" s="134"/>
      <c r="AK421" s="134"/>
      <c r="AL421" s="135"/>
      <c r="AM421" s="136"/>
    </row>
    <row r="422" spans="5:39" hidden="1" x14ac:dyDescent="0.2">
      <c r="E422" s="4"/>
      <c r="F422" s="219"/>
      <c r="G422" s="122"/>
      <c r="H422" s="82"/>
      <c r="I422" s="82"/>
      <c r="J422" s="82"/>
      <c r="K422" s="82"/>
      <c r="L422" s="82"/>
      <c r="M422" s="82"/>
      <c r="N422" s="2"/>
      <c r="O422" s="2"/>
      <c r="P422" s="3"/>
      <c r="Q422" s="3"/>
      <c r="R422" s="62"/>
      <c r="S422" s="62"/>
      <c r="T422" s="2"/>
      <c r="U422" s="2"/>
      <c r="V422" s="2"/>
      <c r="W422" s="2"/>
      <c r="Y422" s="84"/>
      <c r="AB422" s="82"/>
      <c r="AC422" s="82"/>
      <c r="AD422" s="62"/>
      <c r="AE422" s="62"/>
      <c r="AF422" s="82"/>
      <c r="AG422" s="82"/>
      <c r="AH422" s="82"/>
      <c r="AJ422" s="134"/>
      <c r="AK422" s="134"/>
      <c r="AL422" s="135"/>
      <c r="AM422" s="136"/>
    </row>
    <row r="423" spans="5:39" hidden="1" x14ac:dyDescent="0.2">
      <c r="E423" s="4"/>
      <c r="F423" s="219"/>
      <c r="G423" s="122"/>
      <c r="H423" s="82"/>
      <c r="I423" s="82"/>
      <c r="J423" s="82"/>
      <c r="K423" s="82"/>
      <c r="L423" s="82"/>
      <c r="M423" s="82"/>
      <c r="N423" s="2"/>
      <c r="O423" s="2"/>
      <c r="P423" s="3"/>
      <c r="Q423" s="3"/>
      <c r="R423" s="62"/>
      <c r="S423" s="62"/>
      <c r="T423" s="2"/>
      <c r="U423" s="2"/>
      <c r="V423" s="2"/>
      <c r="W423" s="2"/>
      <c r="Y423" s="84"/>
      <c r="AB423" s="82"/>
      <c r="AC423" s="82"/>
      <c r="AD423" s="62"/>
      <c r="AE423" s="62"/>
      <c r="AF423" s="82"/>
      <c r="AG423" s="82"/>
      <c r="AH423" s="82"/>
      <c r="AJ423" s="134"/>
      <c r="AK423" s="134"/>
      <c r="AL423" s="135"/>
      <c r="AM423" s="136"/>
    </row>
    <row r="424" spans="5:39" hidden="1" x14ac:dyDescent="0.2">
      <c r="E424" s="4"/>
      <c r="F424" s="219"/>
      <c r="G424" s="122"/>
      <c r="H424" s="82"/>
      <c r="I424" s="82"/>
      <c r="J424" s="82"/>
      <c r="K424" s="82"/>
      <c r="L424" s="82"/>
      <c r="M424" s="82"/>
      <c r="N424" s="2"/>
      <c r="O424" s="2"/>
      <c r="P424" s="3"/>
      <c r="Q424" s="3"/>
      <c r="R424" s="62"/>
      <c r="S424" s="62"/>
      <c r="T424" s="2"/>
      <c r="U424" s="2"/>
      <c r="V424" s="2"/>
      <c r="W424" s="2"/>
      <c r="Y424" s="84"/>
      <c r="AB424" s="82"/>
      <c r="AC424" s="82"/>
      <c r="AD424" s="62"/>
      <c r="AE424" s="62"/>
      <c r="AF424" s="82"/>
      <c r="AG424" s="82"/>
      <c r="AH424" s="82"/>
      <c r="AJ424" s="134"/>
      <c r="AK424" s="134"/>
      <c r="AL424" s="135"/>
      <c r="AM424" s="136"/>
    </row>
    <row r="425" spans="5:39" hidden="1" x14ac:dyDescent="0.2">
      <c r="E425" s="4"/>
      <c r="F425" s="219"/>
      <c r="G425" s="122"/>
      <c r="H425" s="82"/>
      <c r="I425" s="82"/>
      <c r="J425" s="82"/>
      <c r="K425" s="82"/>
      <c r="L425" s="82"/>
      <c r="M425" s="82"/>
      <c r="N425" s="2"/>
      <c r="O425" s="2"/>
      <c r="P425" s="3"/>
      <c r="Q425" s="3"/>
      <c r="R425" s="62"/>
      <c r="S425" s="62"/>
      <c r="T425" s="2"/>
      <c r="U425" s="2"/>
      <c r="V425" s="2"/>
      <c r="Y425" s="84"/>
      <c r="AB425" s="82"/>
      <c r="AC425" s="82"/>
      <c r="AD425" s="62"/>
      <c r="AE425" s="62"/>
      <c r="AF425" s="82"/>
      <c r="AG425" s="82"/>
      <c r="AH425" s="82"/>
      <c r="AJ425" s="134"/>
      <c r="AK425" s="134"/>
      <c r="AL425" s="135"/>
      <c r="AM425" s="136"/>
    </row>
    <row r="426" spans="5:39" hidden="1" x14ac:dyDescent="0.2">
      <c r="E426" s="4"/>
      <c r="F426" s="219"/>
      <c r="G426" s="122"/>
      <c r="H426" s="82"/>
      <c r="I426" s="82"/>
      <c r="J426" s="82"/>
      <c r="K426" s="82"/>
      <c r="L426" s="82"/>
      <c r="M426" s="82"/>
      <c r="N426" s="2"/>
      <c r="O426" s="2"/>
      <c r="P426" s="3"/>
      <c r="Q426" s="3"/>
      <c r="R426" s="62"/>
      <c r="S426" s="62"/>
      <c r="T426" s="2"/>
      <c r="U426" s="2"/>
      <c r="V426" s="2"/>
      <c r="Y426" s="84"/>
      <c r="AB426" s="82"/>
      <c r="AC426" s="82"/>
      <c r="AD426" s="62"/>
      <c r="AE426" s="62"/>
      <c r="AF426" s="82"/>
      <c r="AG426" s="82"/>
      <c r="AH426" s="82"/>
      <c r="AJ426" s="134"/>
      <c r="AK426" s="134"/>
      <c r="AL426" s="135"/>
      <c r="AM426" s="136"/>
    </row>
    <row r="427" spans="5:39" hidden="1" x14ac:dyDescent="0.2">
      <c r="E427" s="4"/>
      <c r="F427" s="219"/>
      <c r="G427" s="122"/>
      <c r="H427" s="82"/>
      <c r="I427" s="82"/>
      <c r="J427" s="82"/>
      <c r="K427" s="82"/>
      <c r="L427" s="82"/>
      <c r="M427" s="82"/>
      <c r="N427" s="2"/>
      <c r="O427" s="2"/>
      <c r="P427" s="3"/>
      <c r="Q427" s="3"/>
      <c r="R427" s="62"/>
      <c r="S427" s="62"/>
      <c r="T427" s="2"/>
      <c r="U427" s="2"/>
      <c r="V427" s="2"/>
      <c r="Y427" s="84"/>
      <c r="AB427" s="82"/>
      <c r="AC427" s="82"/>
      <c r="AD427" s="62"/>
      <c r="AE427" s="62"/>
      <c r="AF427" s="82"/>
      <c r="AG427" s="82"/>
      <c r="AH427" s="82"/>
      <c r="AJ427" s="134"/>
      <c r="AK427" s="134"/>
      <c r="AL427" s="135"/>
      <c r="AM427" s="136"/>
    </row>
    <row r="428" spans="5:39" hidden="1" x14ac:dyDescent="0.2">
      <c r="E428" s="4"/>
      <c r="F428" s="219"/>
      <c r="G428" s="122"/>
      <c r="H428" s="82"/>
      <c r="I428" s="82"/>
      <c r="J428" s="82"/>
      <c r="K428" s="82"/>
      <c r="L428" s="82"/>
      <c r="M428" s="82"/>
      <c r="N428" s="2"/>
      <c r="O428" s="2"/>
      <c r="P428" s="3"/>
      <c r="Q428" s="3"/>
      <c r="R428" s="62"/>
      <c r="S428" s="62"/>
      <c r="T428" s="2"/>
      <c r="U428" s="2"/>
      <c r="V428" s="2"/>
      <c r="Y428" s="84"/>
      <c r="AB428" s="82"/>
      <c r="AC428" s="82"/>
      <c r="AD428" s="62"/>
      <c r="AE428" s="62"/>
      <c r="AF428" s="82"/>
      <c r="AG428" s="82"/>
      <c r="AH428" s="82"/>
      <c r="AJ428" s="134"/>
      <c r="AK428" s="134"/>
      <c r="AL428" s="135"/>
      <c r="AM428" s="136"/>
    </row>
    <row r="429" spans="5:39" hidden="1" x14ac:dyDescent="0.2">
      <c r="E429" s="4"/>
      <c r="F429" s="219"/>
      <c r="G429" s="122"/>
      <c r="H429" s="82"/>
      <c r="I429" s="82"/>
      <c r="J429" s="82"/>
      <c r="K429" s="82"/>
      <c r="L429" s="82"/>
      <c r="M429" s="82"/>
      <c r="N429" s="2"/>
      <c r="O429" s="2"/>
      <c r="P429" s="3"/>
      <c r="Q429" s="3"/>
      <c r="R429" s="62"/>
      <c r="S429" s="62"/>
      <c r="T429" s="2"/>
      <c r="U429" s="2"/>
      <c r="V429" s="2"/>
      <c r="Y429" s="84"/>
      <c r="AB429" s="82"/>
      <c r="AC429" s="82"/>
      <c r="AD429" s="62"/>
      <c r="AE429" s="62"/>
      <c r="AF429" s="82"/>
      <c r="AG429" s="82"/>
      <c r="AH429" s="82"/>
      <c r="AJ429" s="134"/>
      <c r="AK429" s="134"/>
      <c r="AL429" s="135"/>
      <c r="AM429" s="136"/>
    </row>
    <row r="430" spans="5:39" hidden="1" x14ac:dyDescent="0.2">
      <c r="E430" s="4"/>
      <c r="F430" s="219"/>
      <c r="G430" s="122"/>
      <c r="H430" s="82"/>
      <c r="I430" s="82"/>
      <c r="J430" s="82"/>
      <c r="K430" s="82"/>
      <c r="L430" s="82"/>
      <c r="M430" s="82"/>
      <c r="N430" s="2"/>
      <c r="O430" s="2"/>
      <c r="P430" s="3"/>
      <c r="Q430" s="3"/>
      <c r="R430" s="62"/>
      <c r="S430" s="62"/>
      <c r="T430" s="2"/>
      <c r="U430" s="2"/>
      <c r="V430" s="2"/>
      <c r="Y430" s="84"/>
      <c r="AB430" s="82"/>
      <c r="AC430" s="82"/>
      <c r="AD430" s="62"/>
      <c r="AE430" s="62"/>
      <c r="AF430" s="82"/>
      <c r="AG430" s="82"/>
      <c r="AH430" s="82"/>
      <c r="AJ430" s="134"/>
      <c r="AK430" s="134"/>
      <c r="AL430" s="135"/>
      <c r="AM430" s="136"/>
    </row>
    <row r="431" spans="5:39" hidden="1" x14ac:dyDescent="0.2">
      <c r="E431" s="4"/>
      <c r="F431" s="219"/>
      <c r="G431" s="122"/>
      <c r="H431" s="82"/>
      <c r="I431" s="82"/>
      <c r="J431" s="82"/>
      <c r="K431" s="82"/>
      <c r="L431" s="82"/>
      <c r="M431" s="82"/>
      <c r="N431" s="2"/>
      <c r="O431" s="2"/>
      <c r="P431" s="3"/>
      <c r="Q431" s="3"/>
      <c r="R431" s="62"/>
      <c r="S431" s="62"/>
      <c r="T431" s="2"/>
      <c r="U431" s="2"/>
      <c r="V431" s="2"/>
      <c r="Y431" s="84"/>
      <c r="AB431" s="82"/>
      <c r="AC431" s="82"/>
      <c r="AD431" s="62"/>
      <c r="AE431" s="62"/>
      <c r="AF431" s="82"/>
      <c r="AG431" s="82"/>
      <c r="AH431" s="82"/>
      <c r="AJ431" s="134"/>
      <c r="AK431" s="134"/>
      <c r="AL431" s="135"/>
      <c r="AM431" s="136"/>
    </row>
    <row r="432" spans="5:39" hidden="1" x14ac:dyDescent="0.2">
      <c r="E432" s="4"/>
      <c r="F432" s="219"/>
      <c r="G432" s="122"/>
      <c r="H432" s="82"/>
      <c r="I432" s="82"/>
      <c r="J432" s="82"/>
      <c r="K432" s="82"/>
      <c r="L432" s="82"/>
      <c r="M432" s="82"/>
      <c r="R432" s="62"/>
      <c r="S432" s="62"/>
      <c r="Y432" s="84"/>
      <c r="AB432" s="82"/>
      <c r="AC432" s="82"/>
      <c r="AD432" s="62"/>
      <c r="AE432" s="62"/>
      <c r="AF432" s="82"/>
      <c r="AG432" s="82"/>
      <c r="AH432" s="82"/>
      <c r="AJ432" s="134"/>
      <c r="AK432" s="134"/>
      <c r="AL432" s="135"/>
      <c r="AM432" s="136"/>
    </row>
    <row r="433" spans="5:39" hidden="1" x14ac:dyDescent="0.2">
      <c r="E433" s="4"/>
      <c r="F433" s="219"/>
      <c r="G433" s="122"/>
      <c r="H433" s="82"/>
      <c r="I433" s="82"/>
      <c r="J433" s="82"/>
      <c r="K433" s="82"/>
      <c r="L433" s="82"/>
      <c r="M433" s="82"/>
      <c r="R433" s="62"/>
      <c r="S433" s="62"/>
      <c r="Y433" s="84"/>
      <c r="AB433" s="82"/>
      <c r="AC433" s="82"/>
      <c r="AD433" s="62"/>
      <c r="AE433" s="62"/>
      <c r="AF433" s="82"/>
      <c r="AG433" s="82"/>
      <c r="AH433" s="82"/>
      <c r="AJ433" s="134"/>
      <c r="AK433" s="134"/>
      <c r="AL433" s="135"/>
      <c r="AM433" s="136"/>
    </row>
    <row r="434" spans="5:39" x14ac:dyDescent="0.2">
      <c r="E434" s="4"/>
      <c r="F434" s="219"/>
      <c r="G434" s="122"/>
      <c r="H434" s="82"/>
      <c r="I434" s="82"/>
      <c r="J434" s="82"/>
      <c r="K434" s="82"/>
      <c r="L434" s="82"/>
      <c r="M434" s="82"/>
      <c r="R434" s="62"/>
      <c r="S434" s="62"/>
      <c r="Y434" s="84"/>
      <c r="AB434" s="82"/>
      <c r="AC434" s="82"/>
      <c r="AD434" s="62"/>
      <c r="AE434" s="62"/>
      <c r="AF434" s="82"/>
      <c r="AG434" s="82"/>
      <c r="AH434" s="82"/>
      <c r="AJ434" s="134"/>
      <c r="AK434" s="134"/>
      <c r="AL434" s="135"/>
      <c r="AM434" s="136"/>
    </row>
    <row r="435" spans="5:39" x14ac:dyDescent="0.2">
      <c r="E435" s="4"/>
      <c r="F435" s="219"/>
      <c r="G435" s="122"/>
      <c r="H435" s="82"/>
      <c r="I435" s="82"/>
      <c r="J435" s="82"/>
      <c r="K435" s="82"/>
      <c r="L435" s="82"/>
      <c r="M435" s="82"/>
      <c r="R435" s="62"/>
      <c r="S435" s="62"/>
      <c r="Y435" s="84"/>
      <c r="AB435" s="82"/>
      <c r="AC435" s="82"/>
      <c r="AD435" s="62"/>
      <c r="AE435" s="62"/>
      <c r="AF435" s="82"/>
      <c r="AG435" s="82"/>
      <c r="AH435" s="82"/>
      <c r="AJ435" s="134"/>
      <c r="AK435" s="134"/>
      <c r="AL435" s="135"/>
      <c r="AM435" s="136"/>
    </row>
    <row r="436" spans="5:39" x14ac:dyDescent="0.2">
      <c r="E436" s="4"/>
      <c r="F436" s="219"/>
      <c r="G436" s="122"/>
      <c r="H436" s="82"/>
      <c r="I436" s="82"/>
      <c r="J436" s="82"/>
      <c r="K436" s="82"/>
      <c r="L436" s="82"/>
      <c r="M436" s="82"/>
      <c r="R436" s="62"/>
      <c r="S436" s="62"/>
      <c r="Y436" s="84"/>
      <c r="AB436" s="82"/>
      <c r="AC436" s="82"/>
      <c r="AD436" s="62"/>
      <c r="AE436" s="62"/>
      <c r="AF436" s="82"/>
      <c r="AG436" s="82"/>
      <c r="AH436" s="82"/>
      <c r="AJ436" s="134"/>
      <c r="AK436" s="134"/>
      <c r="AL436" s="135"/>
      <c r="AM436" s="136"/>
    </row>
    <row r="437" spans="5:39" x14ac:dyDescent="0.2">
      <c r="E437" s="4"/>
      <c r="F437" s="219"/>
      <c r="G437" s="122"/>
      <c r="H437" s="82"/>
      <c r="I437" s="82"/>
      <c r="J437" s="82"/>
      <c r="K437" s="82"/>
      <c r="L437" s="82"/>
      <c r="M437" s="82"/>
      <c r="R437" s="62"/>
      <c r="S437" s="62"/>
      <c r="Y437" s="84"/>
      <c r="AB437" s="82"/>
      <c r="AC437" s="82"/>
      <c r="AD437" s="62"/>
      <c r="AE437" s="62"/>
      <c r="AF437" s="82"/>
      <c r="AG437" s="82"/>
      <c r="AH437" s="82"/>
      <c r="AJ437" s="134"/>
      <c r="AK437" s="134"/>
      <c r="AL437" s="135"/>
      <c r="AM437" s="136"/>
    </row>
    <row r="438" spans="5:39" x14ac:dyDescent="0.2">
      <c r="E438" s="4"/>
      <c r="F438" s="219"/>
      <c r="G438" s="122"/>
      <c r="H438" s="82"/>
      <c r="I438" s="82"/>
      <c r="J438" s="82"/>
      <c r="K438" s="82"/>
      <c r="L438" s="82"/>
      <c r="M438" s="82"/>
      <c r="R438" s="62"/>
      <c r="S438" s="62"/>
      <c r="Y438" s="84"/>
      <c r="AB438" s="82"/>
      <c r="AC438" s="82"/>
      <c r="AD438" s="62"/>
      <c r="AE438" s="62"/>
      <c r="AF438" s="82"/>
      <c r="AG438" s="82"/>
      <c r="AH438" s="82"/>
      <c r="AJ438" s="134"/>
      <c r="AK438" s="134"/>
      <c r="AL438" s="135"/>
      <c r="AM438" s="136"/>
    </row>
    <row r="439" spans="5:39" x14ac:dyDescent="0.2">
      <c r="E439" s="4"/>
      <c r="F439" s="219"/>
      <c r="G439" s="122"/>
      <c r="H439" s="82"/>
      <c r="I439" s="82"/>
      <c r="J439" s="82"/>
      <c r="K439" s="82"/>
      <c r="L439" s="82"/>
      <c r="M439" s="82"/>
      <c r="R439" s="62"/>
      <c r="S439" s="62"/>
      <c r="Y439" s="84"/>
      <c r="AB439" s="82"/>
      <c r="AC439" s="82"/>
      <c r="AD439" s="62"/>
      <c r="AE439" s="62"/>
      <c r="AF439" s="82"/>
      <c r="AG439" s="82"/>
      <c r="AH439" s="82"/>
      <c r="AJ439" s="134"/>
      <c r="AK439" s="134"/>
      <c r="AL439" s="135"/>
      <c r="AM439" s="136"/>
    </row>
    <row r="440" spans="5:39" x14ac:dyDescent="0.2">
      <c r="E440" s="4"/>
      <c r="F440" s="219"/>
      <c r="G440" s="122"/>
      <c r="H440" s="82"/>
      <c r="I440" s="82"/>
      <c r="J440" s="82"/>
      <c r="K440" s="82"/>
      <c r="L440" s="82"/>
      <c r="M440" s="82"/>
      <c r="R440" s="62"/>
      <c r="S440" s="62"/>
      <c r="Y440" s="84"/>
      <c r="AB440" s="82"/>
      <c r="AC440" s="82"/>
      <c r="AD440" s="62"/>
      <c r="AE440" s="62"/>
      <c r="AF440" s="82"/>
      <c r="AG440" s="82"/>
      <c r="AH440" s="82"/>
      <c r="AJ440" s="134"/>
      <c r="AK440" s="134"/>
      <c r="AL440" s="135"/>
      <c r="AM440" s="136"/>
    </row>
    <row r="441" spans="5:39" x14ac:dyDescent="0.2">
      <c r="E441" s="4"/>
      <c r="F441" s="219"/>
      <c r="G441" s="122"/>
      <c r="H441" s="82"/>
      <c r="I441" s="82"/>
      <c r="J441" s="82"/>
      <c r="K441" s="82"/>
      <c r="L441" s="82"/>
      <c r="M441" s="82"/>
      <c r="R441" s="62"/>
      <c r="S441" s="62"/>
      <c r="Y441" s="84"/>
      <c r="AB441" s="82"/>
      <c r="AC441" s="82"/>
      <c r="AD441" s="62"/>
      <c r="AE441" s="62"/>
      <c r="AF441" s="82"/>
      <c r="AG441" s="82"/>
      <c r="AH441" s="82"/>
      <c r="AK441" s="2"/>
      <c r="AL441" s="90"/>
      <c r="AM441" s="91"/>
    </row>
    <row r="442" spans="5:39" x14ac:dyDescent="0.2">
      <c r="E442" s="4"/>
      <c r="F442" s="219"/>
      <c r="G442" s="122"/>
      <c r="H442" s="82"/>
      <c r="I442" s="82"/>
      <c r="J442" s="82"/>
      <c r="K442" s="82"/>
      <c r="L442" s="82"/>
      <c r="M442" s="82"/>
      <c r="R442" s="62"/>
      <c r="S442" s="62"/>
      <c r="Y442" s="84"/>
      <c r="AB442" s="82"/>
      <c r="AC442" s="82"/>
      <c r="AD442" s="62"/>
      <c r="AE442" s="62"/>
      <c r="AF442" s="82"/>
      <c r="AG442" s="82"/>
      <c r="AH442" s="82"/>
      <c r="AK442" s="2"/>
      <c r="AL442" s="90"/>
      <c r="AM442" s="91"/>
    </row>
    <row r="443" spans="5:39" x14ac:dyDescent="0.2">
      <c r="E443" s="4"/>
      <c r="F443" s="219"/>
      <c r="G443" s="122"/>
      <c r="H443" s="82"/>
      <c r="I443" s="82"/>
      <c r="J443" s="82"/>
      <c r="K443" s="82"/>
      <c r="L443" s="82"/>
      <c r="M443" s="82"/>
      <c r="R443" s="62"/>
      <c r="S443" s="62"/>
      <c r="Y443" s="84"/>
      <c r="AB443" s="82"/>
      <c r="AC443" s="82"/>
      <c r="AD443" s="62"/>
      <c r="AE443" s="62"/>
      <c r="AF443" s="82"/>
      <c r="AG443" s="82"/>
      <c r="AH443" s="82"/>
      <c r="AK443" s="2"/>
      <c r="AL443" s="90"/>
      <c r="AM443" s="91"/>
    </row>
    <row r="444" spans="5:39" x14ac:dyDescent="0.2">
      <c r="E444" s="4"/>
      <c r="F444" s="219"/>
      <c r="G444" s="122"/>
      <c r="H444" s="82"/>
      <c r="I444" s="82"/>
      <c r="J444" s="82"/>
      <c r="K444" s="82"/>
      <c r="L444" s="82"/>
      <c r="M444" s="82"/>
      <c r="R444" s="62"/>
      <c r="S444" s="62"/>
      <c r="Y444" s="84"/>
      <c r="AB444" s="82"/>
      <c r="AC444" s="82"/>
      <c r="AD444" s="62"/>
      <c r="AE444" s="62"/>
      <c r="AF444" s="82"/>
      <c r="AG444" s="82"/>
      <c r="AH444" s="82"/>
      <c r="AK444" s="2"/>
      <c r="AL444" s="90"/>
      <c r="AM444" s="91"/>
    </row>
    <row r="445" spans="5:39" x14ac:dyDescent="0.2">
      <c r="E445" s="4"/>
      <c r="F445" s="219"/>
      <c r="G445" s="122"/>
      <c r="H445" s="82"/>
      <c r="I445" s="82"/>
      <c r="J445" s="82"/>
      <c r="K445" s="82"/>
      <c r="L445" s="82"/>
      <c r="M445" s="82"/>
      <c r="R445" s="62"/>
      <c r="S445" s="62"/>
      <c r="Y445" s="84"/>
      <c r="AB445" s="82"/>
      <c r="AC445" s="82"/>
      <c r="AD445" s="62"/>
      <c r="AE445" s="62"/>
      <c r="AF445" s="82"/>
      <c r="AG445" s="82"/>
      <c r="AH445" s="82"/>
      <c r="AK445" s="2"/>
      <c r="AL445" s="90"/>
      <c r="AM445" s="91"/>
    </row>
    <row r="446" spans="5:39" x14ac:dyDescent="0.2">
      <c r="E446" s="4"/>
      <c r="F446" s="219"/>
      <c r="G446" s="122"/>
      <c r="H446" s="82"/>
      <c r="I446" s="82"/>
      <c r="J446" s="82"/>
      <c r="K446" s="82"/>
      <c r="L446" s="82"/>
      <c r="M446" s="82"/>
      <c r="R446" s="62"/>
      <c r="S446" s="62"/>
      <c r="Y446" s="84"/>
      <c r="AB446" s="82"/>
      <c r="AC446" s="82"/>
      <c r="AD446" s="62"/>
      <c r="AE446" s="62"/>
      <c r="AF446" s="82"/>
      <c r="AG446" s="82"/>
      <c r="AH446" s="82"/>
      <c r="AK446" s="2"/>
      <c r="AL446" s="90"/>
      <c r="AM446" s="91"/>
    </row>
    <row r="447" spans="5:39" x14ac:dyDescent="0.2">
      <c r="E447" s="4"/>
      <c r="F447" s="219"/>
      <c r="G447" s="122"/>
      <c r="H447" s="82"/>
      <c r="I447" s="82"/>
      <c r="J447" s="82"/>
      <c r="K447" s="82"/>
      <c r="L447" s="82"/>
      <c r="M447" s="82"/>
      <c r="R447" s="62"/>
      <c r="S447" s="62"/>
      <c r="Y447" s="84"/>
      <c r="AB447" s="82"/>
      <c r="AC447" s="82"/>
      <c r="AD447" s="62"/>
      <c r="AE447" s="62"/>
      <c r="AF447" s="82"/>
      <c r="AG447" s="82"/>
      <c r="AH447" s="82"/>
      <c r="AK447" s="2"/>
      <c r="AL447" s="90"/>
      <c r="AM447" s="91"/>
    </row>
    <row r="448" spans="5:39" x14ac:dyDescent="0.2">
      <c r="E448" s="4"/>
      <c r="F448" s="219"/>
      <c r="G448" s="122"/>
      <c r="H448" s="82"/>
      <c r="I448" s="82"/>
      <c r="J448" s="82"/>
      <c r="K448" s="82"/>
      <c r="L448" s="82"/>
      <c r="M448" s="82"/>
      <c r="R448" s="62"/>
      <c r="S448" s="62"/>
      <c r="Y448" s="84"/>
      <c r="AB448" s="82"/>
      <c r="AC448" s="82"/>
      <c r="AD448" s="62"/>
      <c r="AE448" s="62"/>
      <c r="AF448" s="82"/>
      <c r="AG448" s="82"/>
      <c r="AH448" s="82"/>
      <c r="AK448" s="2"/>
      <c r="AL448" s="90"/>
      <c r="AM448" s="91"/>
    </row>
    <row r="449" spans="5:39" x14ac:dyDescent="0.2">
      <c r="E449" s="4"/>
      <c r="F449" s="219"/>
      <c r="G449" s="122"/>
      <c r="H449" s="82"/>
      <c r="I449" s="82"/>
      <c r="J449" s="82"/>
      <c r="K449" s="82"/>
      <c r="L449" s="82"/>
      <c r="M449" s="82"/>
      <c r="R449" s="62"/>
      <c r="S449" s="62"/>
      <c r="Y449" s="84"/>
      <c r="AB449" s="82"/>
      <c r="AC449" s="82"/>
      <c r="AD449" s="62"/>
      <c r="AE449" s="62"/>
      <c r="AF449" s="82"/>
      <c r="AG449" s="82"/>
      <c r="AH449" s="82"/>
      <c r="AK449" s="2"/>
      <c r="AL449" s="90"/>
      <c r="AM449" s="91"/>
    </row>
    <row r="450" spans="5:39" x14ac:dyDescent="0.2">
      <c r="E450" s="4"/>
      <c r="F450" s="219"/>
      <c r="G450" s="122"/>
      <c r="H450" s="82"/>
      <c r="I450" s="82"/>
      <c r="J450" s="82"/>
      <c r="K450" s="82"/>
      <c r="L450" s="82"/>
      <c r="M450" s="82"/>
      <c r="R450" s="62"/>
      <c r="S450" s="62"/>
      <c r="Y450" s="84"/>
      <c r="AB450" s="82"/>
      <c r="AC450" s="82"/>
      <c r="AD450" s="62"/>
      <c r="AE450" s="62"/>
      <c r="AF450" s="82"/>
      <c r="AG450" s="82"/>
      <c r="AH450" s="82"/>
      <c r="AK450" s="2"/>
      <c r="AL450" s="90"/>
      <c r="AM450" s="91"/>
    </row>
    <row r="451" spans="5:39" x14ac:dyDescent="0.2">
      <c r="E451" s="4"/>
      <c r="F451" s="219"/>
      <c r="G451" s="122"/>
      <c r="H451" s="82"/>
      <c r="I451" s="82"/>
      <c r="J451" s="82"/>
      <c r="K451" s="82"/>
      <c r="L451" s="82"/>
      <c r="M451" s="82"/>
      <c r="R451" s="62"/>
      <c r="S451" s="62"/>
      <c r="Y451" s="84"/>
      <c r="AB451" s="82"/>
      <c r="AC451" s="82"/>
      <c r="AD451" s="62"/>
      <c r="AE451" s="62"/>
      <c r="AF451" s="82"/>
      <c r="AG451" s="82"/>
      <c r="AH451" s="82"/>
      <c r="AK451" s="2"/>
      <c r="AL451" s="90"/>
      <c r="AM451" s="91"/>
    </row>
    <row r="452" spans="5:39" x14ac:dyDescent="0.2">
      <c r="E452" s="4"/>
      <c r="F452" s="219"/>
      <c r="G452" s="122"/>
      <c r="H452" s="82"/>
      <c r="I452" s="82"/>
      <c r="J452" s="82"/>
      <c r="K452" s="82"/>
      <c r="L452" s="82"/>
      <c r="M452" s="82"/>
      <c r="R452" s="62"/>
      <c r="S452" s="62"/>
      <c r="AB452" s="82"/>
      <c r="AC452" s="82"/>
      <c r="AD452" s="62"/>
      <c r="AE452" s="62"/>
      <c r="AF452" s="82"/>
      <c r="AG452" s="82"/>
      <c r="AH452" s="82"/>
      <c r="AK452" s="2"/>
      <c r="AL452" s="90"/>
      <c r="AM452" s="91"/>
    </row>
    <row r="453" spans="5:39" x14ac:dyDescent="0.2">
      <c r="E453" s="4"/>
      <c r="F453" s="219"/>
      <c r="G453" s="122"/>
      <c r="H453" s="82"/>
      <c r="I453" s="82"/>
      <c r="J453" s="82"/>
      <c r="K453" s="82"/>
      <c r="L453" s="82"/>
      <c r="M453" s="82"/>
      <c r="R453" s="62"/>
      <c r="S453" s="62"/>
      <c r="AB453" s="82"/>
      <c r="AC453" s="82"/>
      <c r="AD453" s="62"/>
      <c r="AE453" s="62"/>
      <c r="AF453" s="82"/>
      <c r="AG453" s="82"/>
      <c r="AH453" s="82"/>
      <c r="AK453" s="2"/>
      <c r="AL453" s="90"/>
      <c r="AM453" s="91"/>
    </row>
    <row r="454" spans="5:39" x14ac:dyDescent="0.2">
      <c r="E454" s="4"/>
      <c r="F454" s="219"/>
      <c r="G454" s="122"/>
      <c r="H454" s="82"/>
      <c r="I454" s="82"/>
      <c r="J454" s="82"/>
      <c r="K454" s="82"/>
      <c r="L454" s="82"/>
      <c r="M454" s="82"/>
      <c r="R454" s="62"/>
      <c r="S454" s="62"/>
      <c r="AB454" s="82"/>
      <c r="AC454" s="82"/>
      <c r="AD454" s="62"/>
      <c r="AE454" s="62"/>
      <c r="AF454" s="82"/>
      <c r="AG454" s="82"/>
      <c r="AH454" s="82"/>
      <c r="AK454" s="2"/>
      <c r="AL454" s="90"/>
      <c r="AM454" s="91"/>
    </row>
    <row r="455" spans="5:39" x14ac:dyDescent="0.2">
      <c r="E455" s="4"/>
      <c r="F455" s="219"/>
      <c r="G455" s="122"/>
      <c r="H455" s="82"/>
      <c r="I455" s="82"/>
      <c r="J455" s="82"/>
      <c r="K455" s="82"/>
      <c r="L455" s="82"/>
      <c r="M455" s="82"/>
      <c r="R455" s="62"/>
      <c r="S455" s="62"/>
      <c r="AB455" s="82"/>
      <c r="AC455" s="82"/>
      <c r="AD455" s="62"/>
      <c r="AE455" s="62"/>
      <c r="AF455" s="82"/>
      <c r="AG455" s="82"/>
      <c r="AH455" s="82"/>
      <c r="AK455" s="2"/>
      <c r="AL455" s="90"/>
      <c r="AM455" s="91"/>
    </row>
    <row r="456" spans="5:39" x14ac:dyDescent="0.2">
      <c r="E456" s="4"/>
      <c r="F456" s="219"/>
      <c r="G456" s="122"/>
      <c r="H456" s="82"/>
      <c r="I456" s="82"/>
      <c r="J456" s="82"/>
      <c r="K456" s="82"/>
      <c r="L456" s="82"/>
      <c r="M456" s="82"/>
      <c r="R456" s="62"/>
      <c r="S456" s="62"/>
      <c r="AB456" s="82"/>
      <c r="AC456" s="82"/>
      <c r="AD456" s="62"/>
      <c r="AE456" s="62"/>
      <c r="AF456" s="82"/>
      <c r="AG456" s="82"/>
      <c r="AH456" s="82"/>
      <c r="AK456" s="2"/>
      <c r="AL456" s="90"/>
      <c r="AM456" s="91"/>
    </row>
    <row r="457" spans="5:39" x14ac:dyDescent="0.2">
      <c r="E457" s="4"/>
      <c r="F457" s="219"/>
      <c r="G457" s="122"/>
      <c r="H457" s="82"/>
      <c r="I457" s="82"/>
      <c r="J457" s="82"/>
      <c r="K457" s="82"/>
      <c r="L457" s="82"/>
      <c r="M457" s="82"/>
      <c r="R457" s="62"/>
      <c r="S457" s="62"/>
      <c r="AB457" s="82"/>
      <c r="AC457" s="82"/>
      <c r="AD457" s="62"/>
      <c r="AE457" s="62"/>
      <c r="AF457" s="82"/>
      <c r="AG457" s="82"/>
      <c r="AH457" s="82"/>
      <c r="AK457" s="2"/>
      <c r="AL457" s="90"/>
      <c r="AM457" s="91"/>
    </row>
    <row r="458" spans="5:39" x14ac:dyDescent="0.2">
      <c r="E458" s="4"/>
      <c r="F458" s="219"/>
      <c r="G458" s="122"/>
      <c r="H458" s="82"/>
      <c r="I458" s="82"/>
      <c r="J458" s="82"/>
      <c r="K458" s="82"/>
      <c r="L458" s="82"/>
      <c r="M458" s="82"/>
      <c r="R458" s="62"/>
      <c r="S458" s="62"/>
      <c r="AB458" s="82"/>
      <c r="AC458" s="82"/>
      <c r="AD458" s="62"/>
      <c r="AE458" s="62"/>
      <c r="AF458" s="82"/>
      <c r="AG458" s="82"/>
      <c r="AH458" s="82"/>
      <c r="AK458" s="2"/>
      <c r="AL458" s="90"/>
      <c r="AM458" s="91"/>
    </row>
    <row r="459" spans="5:39" x14ac:dyDescent="0.2">
      <c r="E459" s="4"/>
      <c r="F459" s="219"/>
      <c r="G459" s="122"/>
      <c r="H459" s="82"/>
      <c r="I459" s="82"/>
      <c r="J459" s="82"/>
      <c r="K459" s="82"/>
      <c r="L459" s="82"/>
      <c r="M459" s="82"/>
      <c r="R459" s="62"/>
      <c r="S459" s="62"/>
      <c r="AB459" s="82"/>
      <c r="AC459" s="82"/>
      <c r="AD459" s="62"/>
      <c r="AE459" s="62"/>
      <c r="AF459" s="82"/>
      <c r="AG459" s="82"/>
      <c r="AH459" s="82"/>
      <c r="AK459" s="2"/>
      <c r="AL459" s="90"/>
      <c r="AM459" s="91"/>
    </row>
    <row r="460" spans="5:39" x14ac:dyDescent="0.2">
      <c r="E460" s="4"/>
      <c r="F460" s="219"/>
      <c r="G460" s="122"/>
      <c r="H460" s="82"/>
      <c r="I460" s="82"/>
      <c r="J460" s="82"/>
      <c r="K460" s="82"/>
      <c r="L460" s="82"/>
      <c r="M460" s="82"/>
      <c r="R460" s="62"/>
      <c r="S460" s="62"/>
      <c r="AB460" s="82"/>
      <c r="AC460" s="82"/>
      <c r="AD460" s="62"/>
      <c r="AE460" s="62"/>
      <c r="AF460" s="82"/>
      <c r="AG460" s="82"/>
      <c r="AH460" s="82"/>
      <c r="AK460" s="2"/>
      <c r="AL460" s="90"/>
      <c r="AM460" s="91"/>
    </row>
    <row r="461" spans="5:39" x14ac:dyDescent="0.2">
      <c r="E461" s="4"/>
      <c r="F461" s="219"/>
      <c r="G461" s="122"/>
      <c r="H461" s="82"/>
      <c r="I461" s="82"/>
      <c r="J461" s="82"/>
      <c r="K461" s="82"/>
      <c r="L461" s="82"/>
      <c r="M461" s="82"/>
      <c r="R461" s="62"/>
      <c r="S461" s="62"/>
      <c r="AB461" s="82"/>
      <c r="AC461" s="82"/>
      <c r="AD461" s="62"/>
      <c r="AE461" s="62"/>
      <c r="AF461" s="82"/>
      <c r="AG461" s="82"/>
      <c r="AH461" s="82"/>
      <c r="AK461" s="2"/>
      <c r="AL461" s="90"/>
      <c r="AM461" s="91"/>
    </row>
    <row r="462" spans="5:39" x14ac:dyDescent="0.2">
      <c r="E462" s="4"/>
      <c r="F462" s="219"/>
      <c r="G462" s="122"/>
      <c r="H462" s="82"/>
      <c r="I462" s="82"/>
      <c r="J462" s="82"/>
      <c r="K462" s="82"/>
      <c r="L462" s="82"/>
      <c r="M462" s="82"/>
      <c r="R462" s="62"/>
      <c r="S462" s="62"/>
      <c r="AB462" s="82"/>
      <c r="AC462" s="82"/>
      <c r="AD462" s="62"/>
      <c r="AE462" s="62"/>
      <c r="AF462" s="82"/>
      <c r="AG462" s="82"/>
      <c r="AH462" s="82"/>
      <c r="AK462" s="2"/>
      <c r="AL462" s="90"/>
      <c r="AM462" s="91"/>
    </row>
    <row r="463" spans="5:39" x14ac:dyDescent="0.2">
      <c r="E463" s="4"/>
      <c r="F463" s="219"/>
      <c r="G463" s="122"/>
      <c r="H463" s="82"/>
      <c r="I463" s="82"/>
      <c r="J463" s="82"/>
      <c r="K463" s="82"/>
      <c r="L463" s="82"/>
      <c r="M463" s="82"/>
      <c r="R463" s="62"/>
      <c r="S463" s="62"/>
      <c r="AB463" s="82"/>
      <c r="AC463" s="82"/>
      <c r="AD463" s="62"/>
      <c r="AE463" s="62"/>
      <c r="AF463" s="82"/>
      <c r="AG463" s="82"/>
      <c r="AH463" s="82"/>
      <c r="AK463" s="2"/>
      <c r="AL463" s="90"/>
      <c r="AM463" s="91"/>
    </row>
    <row r="464" spans="5:39" x14ac:dyDescent="0.2">
      <c r="E464" s="4"/>
      <c r="F464" s="219"/>
      <c r="G464" s="122"/>
      <c r="H464" s="82"/>
      <c r="I464" s="82"/>
      <c r="J464" s="82"/>
      <c r="K464" s="82"/>
      <c r="L464" s="82"/>
      <c r="M464" s="82"/>
      <c r="R464" s="62"/>
      <c r="S464" s="62"/>
      <c r="AB464" s="82"/>
      <c r="AC464" s="82"/>
      <c r="AD464" s="62"/>
      <c r="AE464" s="62"/>
      <c r="AF464" s="82"/>
      <c r="AG464" s="82"/>
      <c r="AH464" s="82"/>
      <c r="AK464" s="2"/>
      <c r="AL464" s="90"/>
      <c r="AM464" s="91"/>
    </row>
    <row r="465" spans="5:39" x14ac:dyDescent="0.2">
      <c r="E465" s="4"/>
      <c r="F465" s="219"/>
      <c r="G465" s="122"/>
      <c r="H465" s="82"/>
      <c r="I465" s="82"/>
      <c r="J465" s="82"/>
      <c r="K465" s="82"/>
      <c r="L465" s="82"/>
      <c r="M465" s="82"/>
      <c r="R465" s="62"/>
      <c r="S465" s="62"/>
      <c r="AB465" s="82"/>
      <c r="AC465" s="82"/>
      <c r="AD465" s="62"/>
      <c r="AE465" s="62"/>
      <c r="AF465" s="82"/>
      <c r="AG465" s="82"/>
      <c r="AH465" s="82"/>
      <c r="AK465" s="2"/>
      <c r="AL465" s="90"/>
      <c r="AM465" s="91"/>
    </row>
    <row r="466" spans="5:39" x14ac:dyDescent="0.2">
      <c r="E466" s="4"/>
      <c r="F466" s="219"/>
      <c r="G466" s="122"/>
      <c r="H466" s="82"/>
      <c r="I466" s="82"/>
      <c r="J466" s="82"/>
      <c r="K466" s="82"/>
      <c r="L466" s="82"/>
      <c r="M466" s="82"/>
      <c r="R466" s="62"/>
      <c r="S466" s="62"/>
      <c r="AB466" s="82"/>
      <c r="AC466" s="82"/>
      <c r="AD466" s="62"/>
      <c r="AE466" s="62"/>
      <c r="AF466" s="82"/>
      <c r="AG466" s="82"/>
      <c r="AH466" s="82"/>
      <c r="AK466" s="2"/>
      <c r="AL466" s="90"/>
      <c r="AM466" s="91"/>
    </row>
    <row r="467" spans="5:39" x14ac:dyDescent="0.2">
      <c r="E467" s="4"/>
      <c r="F467" s="219"/>
      <c r="G467" s="122"/>
      <c r="H467" s="82"/>
      <c r="I467" s="82"/>
      <c r="J467" s="82"/>
      <c r="K467" s="82"/>
      <c r="L467" s="82"/>
      <c r="M467" s="82"/>
      <c r="R467" s="62"/>
      <c r="S467" s="62"/>
      <c r="AB467" s="82"/>
      <c r="AC467" s="82"/>
      <c r="AD467" s="62"/>
      <c r="AE467" s="62"/>
      <c r="AF467" s="82"/>
      <c r="AG467" s="82"/>
      <c r="AH467" s="82"/>
      <c r="AK467" s="2"/>
      <c r="AL467" s="90"/>
      <c r="AM467" s="91"/>
    </row>
    <row r="468" spans="5:39" x14ac:dyDescent="0.2">
      <c r="E468" s="4"/>
      <c r="F468" s="219"/>
      <c r="G468" s="122"/>
      <c r="H468" s="82"/>
      <c r="I468" s="82"/>
      <c r="J468" s="82"/>
      <c r="K468" s="82"/>
      <c r="L468" s="82"/>
      <c r="M468" s="82"/>
      <c r="R468" s="62"/>
      <c r="S468" s="62"/>
      <c r="AB468" s="82"/>
      <c r="AC468" s="82"/>
      <c r="AD468" s="62"/>
      <c r="AE468" s="62"/>
      <c r="AF468" s="82"/>
      <c r="AG468" s="82"/>
      <c r="AH468" s="82"/>
      <c r="AK468" s="2"/>
      <c r="AL468" s="90"/>
      <c r="AM468" s="91"/>
    </row>
    <row r="469" spans="5:39" x14ac:dyDescent="0.2">
      <c r="E469" s="4"/>
      <c r="F469" s="219"/>
      <c r="G469" s="122"/>
      <c r="H469" s="82"/>
      <c r="I469" s="82"/>
      <c r="J469" s="82"/>
      <c r="K469" s="82"/>
      <c r="L469" s="82"/>
      <c r="M469" s="82"/>
      <c r="R469" s="62"/>
      <c r="S469" s="62"/>
      <c r="AB469" s="82"/>
      <c r="AC469" s="82"/>
      <c r="AD469" s="62"/>
      <c r="AE469" s="62"/>
      <c r="AF469" s="82"/>
      <c r="AG469" s="82"/>
      <c r="AH469" s="82"/>
      <c r="AK469" s="2"/>
      <c r="AL469" s="90"/>
      <c r="AM469" s="91"/>
    </row>
    <row r="470" spans="5:39" x14ac:dyDescent="0.2">
      <c r="E470" s="4"/>
      <c r="F470" s="219"/>
      <c r="G470" s="122"/>
      <c r="H470" s="82"/>
      <c r="I470" s="82"/>
      <c r="J470" s="82"/>
      <c r="K470" s="82"/>
      <c r="L470" s="82"/>
      <c r="M470" s="82"/>
      <c r="R470" s="62"/>
      <c r="S470" s="62"/>
      <c r="AB470" s="82"/>
      <c r="AC470" s="82"/>
      <c r="AD470" s="62"/>
      <c r="AE470" s="62"/>
      <c r="AF470" s="82"/>
      <c r="AG470" s="82"/>
      <c r="AH470" s="82"/>
      <c r="AK470" s="2"/>
      <c r="AL470" s="90"/>
      <c r="AM470" s="91"/>
    </row>
    <row r="471" spans="5:39" x14ac:dyDescent="0.2">
      <c r="E471" s="4"/>
      <c r="F471" s="219"/>
      <c r="G471" s="122"/>
      <c r="H471" s="82"/>
      <c r="I471" s="82"/>
      <c r="J471" s="82"/>
      <c r="K471" s="82"/>
      <c r="L471" s="82"/>
      <c r="M471" s="82"/>
      <c r="R471" s="62"/>
      <c r="S471" s="62"/>
      <c r="AB471" s="82"/>
      <c r="AC471" s="82"/>
      <c r="AD471" s="62"/>
      <c r="AE471" s="62"/>
      <c r="AF471" s="82"/>
      <c r="AG471" s="82"/>
      <c r="AH471" s="82"/>
      <c r="AK471" s="2"/>
      <c r="AL471" s="90"/>
      <c r="AM471" s="91"/>
    </row>
    <row r="472" spans="5:39" x14ac:dyDescent="0.2">
      <c r="E472" s="4"/>
      <c r="F472" s="219"/>
      <c r="G472" s="122"/>
      <c r="H472" s="82"/>
      <c r="I472" s="82"/>
      <c r="J472" s="82"/>
      <c r="K472" s="82"/>
      <c r="L472" s="82"/>
      <c r="M472" s="82"/>
      <c r="R472" s="62"/>
      <c r="S472" s="62"/>
      <c r="AB472" s="82"/>
      <c r="AC472" s="82"/>
      <c r="AD472" s="62"/>
      <c r="AE472" s="62"/>
      <c r="AF472" s="82"/>
      <c r="AG472" s="82"/>
      <c r="AH472" s="82"/>
      <c r="AK472" s="2"/>
      <c r="AL472" s="90"/>
      <c r="AM472" s="91"/>
    </row>
    <row r="473" spans="5:39" x14ac:dyDescent="0.2">
      <c r="E473" s="4"/>
      <c r="F473" s="219"/>
      <c r="G473" s="122"/>
      <c r="H473" s="82"/>
      <c r="I473" s="82"/>
      <c r="J473" s="82"/>
      <c r="K473" s="82"/>
      <c r="L473" s="82"/>
      <c r="M473" s="82"/>
      <c r="R473" s="62"/>
      <c r="S473" s="62"/>
      <c r="AB473" s="82"/>
      <c r="AC473" s="82"/>
      <c r="AD473" s="62"/>
      <c r="AE473" s="62"/>
      <c r="AF473" s="82"/>
      <c r="AG473" s="82"/>
      <c r="AH473" s="82"/>
      <c r="AK473" s="2"/>
      <c r="AL473" s="90"/>
      <c r="AM473" s="91"/>
    </row>
    <row r="474" spans="5:39" x14ac:dyDescent="0.2">
      <c r="E474" s="4"/>
      <c r="F474" s="219"/>
      <c r="G474" s="122"/>
      <c r="H474" s="82"/>
      <c r="I474" s="82"/>
      <c r="J474" s="82"/>
      <c r="K474" s="82"/>
      <c r="L474" s="82"/>
      <c r="M474" s="82"/>
      <c r="R474" s="62"/>
      <c r="S474" s="62"/>
      <c r="AB474" s="82"/>
      <c r="AC474" s="82"/>
      <c r="AD474" s="62"/>
      <c r="AE474" s="62"/>
      <c r="AF474" s="82"/>
      <c r="AG474" s="82"/>
      <c r="AH474" s="82"/>
      <c r="AK474" s="2"/>
      <c r="AL474" s="90"/>
      <c r="AM474" s="91"/>
    </row>
    <row r="475" spans="5:39" x14ac:dyDescent="0.2">
      <c r="E475" s="4"/>
      <c r="F475" s="219"/>
      <c r="G475" s="122"/>
      <c r="H475" s="82"/>
      <c r="I475" s="82"/>
      <c r="J475" s="82"/>
      <c r="K475" s="82"/>
      <c r="L475" s="82"/>
      <c r="M475" s="82"/>
      <c r="R475" s="62"/>
      <c r="S475" s="62"/>
      <c r="AB475" s="82"/>
      <c r="AC475" s="82"/>
      <c r="AD475" s="62"/>
      <c r="AE475" s="62"/>
      <c r="AF475" s="82"/>
      <c r="AG475" s="82"/>
      <c r="AH475" s="82"/>
      <c r="AK475" s="2"/>
      <c r="AL475" s="90"/>
      <c r="AM475" s="91"/>
    </row>
    <row r="476" spans="5:39" x14ac:dyDescent="0.2">
      <c r="E476" s="4"/>
      <c r="F476" s="219"/>
      <c r="G476" s="122"/>
      <c r="H476" s="82"/>
      <c r="I476" s="82"/>
      <c r="J476" s="82"/>
      <c r="K476" s="82"/>
      <c r="L476" s="82"/>
      <c r="M476" s="82"/>
      <c r="R476" s="62"/>
      <c r="S476" s="62"/>
      <c r="AB476" s="82"/>
      <c r="AC476" s="82"/>
      <c r="AD476" s="62"/>
      <c r="AE476" s="62"/>
      <c r="AF476" s="82"/>
      <c r="AG476" s="82"/>
      <c r="AH476" s="82"/>
      <c r="AK476" s="2"/>
      <c r="AL476" s="90"/>
      <c r="AM476" s="91"/>
    </row>
    <row r="477" spans="5:39" x14ac:dyDescent="0.2">
      <c r="E477" s="4"/>
      <c r="F477" s="219"/>
      <c r="G477" s="122"/>
      <c r="H477" s="82"/>
      <c r="I477" s="82"/>
      <c r="J477" s="82"/>
      <c r="K477" s="82"/>
      <c r="L477" s="82"/>
      <c r="M477" s="82"/>
      <c r="R477" s="62"/>
      <c r="S477" s="62"/>
      <c r="AB477" s="82"/>
      <c r="AC477" s="82"/>
      <c r="AD477" s="62"/>
      <c r="AE477" s="62"/>
      <c r="AF477" s="82"/>
      <c r="AG477" s="82"/>
      <c r="AH477" s="82"/>
      <c r="AK477" s="2"/>
      <c r="AL477" s="90"/>
      <c r="AM477" s="91"/>
    </row>
    <row r="478" spans="5:39" x14ac:dyDescent="0.2">
      <c r="E478" s="4"/>
      <c r="F478" s="219"/>
      <c r="G478" s="122"/>
      <c r="H478" s="82"/>
      <c r="I478" s="82"/>
      <c r="J478" s="82"/>
      <c r="K478" s="82"/>
      <c r="L478" s="82"/>
      <c r="M478" s="82"/>
      <c r="R478" s="62"/>
      <c r="S478" s="62"/>
      <c r="AB478" s="82"/>
      <c r="AC478" s="82"/>
      <c r="AD478" s="62"/>
      <c r="AE478" s="62"/>
      <c r="AF478" s="82"/>
      <c r="AG478" s="82"/>
      <c r="AH478" s="82"/>
      <c r="AK478" s="2"/>
      <c r="AL478" s="90"/>
      <c r="AM478" s="91"/>
    </row>
    <row r="479" spans="5:39" x14ac:dyDescent="0.2">
      <c r="E479" s="4"/>
      <c r="F479" s="219"/>
      <c r="G479" s="122"/>
      <c r="H479" s="82"/>
      <c r="I479" s="82"/>
      <c r="J479" s="82"/>
      <c r="K479" s="82"/>
      <c r="L479" s="82"/>
      <c r="M479" s="82"/>
      <c r="R479" s="62"/>
      <c r="S479" s="62"/>
      <c r="AB479" s="82"/>
      <c r="AC479" s="82"/>
      <c r="AD479" s="62"/>
      <c r="AE479" s="62"/>
      <c r="AF479" s="82"/>
      <c r="AG479" s="82"/>
      <c r="AH479" s="82"/>
      <c r="AK479" s="2"/>
      <c r="AL479" s="90"/>
      <c r="AM479" s="91"/>
    </row>
    <row r="480" spans="5:39" x14ac:dyDescent="0.2">
      <c r="E480" s="4"/>
      <c r="F480" s="219"/>
      <c r="G480" s="122"/>
      <c r="H480" s="82"/>
      <c r="I480" s="82"/>
      <c r="J480" s="82"/>
      <c r="K480" s="82"/>
      <c r="L480" s="82"/>
      <c r="M480" s="82"/>
      <c r="R480" s="62"/>
      <c r="S480" s="62"/>
      <c r="AB480" s="82"/>
      <c r="AC480" s="82"/>
      <c r="AD480" s="62"/>
      <c r="AE480" s="62"/>
      <c r="AF480" s="82"/>
      <c r="AG480" s="82"/>
      <c r="AH480" s="82"/>
      <c r="AK480" s="2"/>
      <c r="AL480" s="90"/>
      <c r="AM480" s="91"/>
    </row>
    <row r="481" spans="5:39" x14ac:dyDescent="0.2">
      <c r="E481" s="4"/>
      <c r="F481" s="219"/>
      <c r="G481" s="122"/>
      <c r="H481" s="82"/>
      <c r="I481" s="82"/>
      <c r="J481" s="82"/>
      <c r="K481" s="82"/>
      <c r="L481" s="82"/>
      <c r="M481" s="82"/>
      <c r="R481" s="62"/>
      <c r="S481" s="62"/>
      <c r="AB481" s="82"/>
      <c r="AC481" s="82"/>
      <c r="AD481" s="62"/>
      <c r="AE481" s="62"/>
      <c r="AF481" s="82"/>
      <c r="AG481" s="82"/>
      <c r="AH481" s="82"/>
      <c r="AK481" s="2"/>
      <c r="AL481" s="90"/>
      <c r="AM481" s="91"/>
    </row>
    <row r="482" spans="5:39" x14ac:dyDescent="0.2">
      <c r="E482" s="4"/>
      <c r="F482" s="219"/>
      <c r="G482" s="122"/>
      <c r="H482" s="82"/>
      <c r="I482" s="82"/>
      <c r="J482" s="82"/>
      <c r="K482" s="82"/>
      <c r="L482" s="82"/>
      <c r="M482" s="82"/>
      <c r="R482" s="62"/>
      <c r="S482" s="62"/>
      <c r="AB482" s="82"/>
      <c r="AC482" s="82"/>
      <c r="AD482" s="62"/>
      <c r="AE482" s="62"/>
      <c r="AF482" s="82"/>
      <c r="AG482" s="82"/>
      <c r="AH482" s="82"/>
      <c r="AK482" s="2"/>
      <c r="AL482" s="90"/>
      <c r="AM482" s="91"/>
    </row>
    <row r="483" spans="5:39" x14ac:dyDescent="0.2">
      <c r="E483" s="4"/>
      <c r="F483" s="219"/>
      <c r="G483" s="122"/>
      <c r="H483" s="82"/>
      <c r="I483" s="82"/>
      <c r="J483" s="82"/>
      <c r="K483" s="82"/>
      <c r="L483" s="82"/>
      <c r="M483" s="82"/>
      <c r="R483" s="62"/>
      <c r="S483" s="62"/>
      <c r="AB483" s="82"/>
      <c r="AC483" s="82"/>
      <c r="AD483" s="62"/>
      <c r="AE483" s="62"/>
      <c r="AF483" s="82"/>
      <c r="AG483" s="82"/>
      <c r="AH483" s="82"/>
      <c r="AK483" s="2"/>
      <c r="AL483" s="90"/>
      <c r="AM483" s="91"/>
    </row>
    <row r="484" spans="5:39" x14ac:dyDescent="0.2">
      <c r="E484" s="4"/>
      <c r="F484" s="219"/>
      <c r="G484" s="122"/>
      <c r="H484" s="82"/>
      <c r="I484" s="82"/>
      <c r="J484" s="82"/>
      <c r="K484" s="82"/>
      <c r="L484" s="82"/>
      <c r="M484" s="82"/>
      <c r="R484" s="62"/>
      <c r="S484" s="62"/>
      <c r="AB484" s="82"/>
      <c r="AC484" s="82"/>
      <c r="AD484" s="62"/>
      <c r="AE484" s="62"/>
      <c r="AF484" s="82"/>
      <c r="AG484" s="82"/>
      <c r="AH484" s="82"/>
      <c r="AK484" s="2"/>
      <c r="AL484" s="90"/>
      <c r="AM484" s="91"/>
    </row>
    <row r="485" spans="5:39" x14ac:dyDescent="0.2">
      <c r="E485" s="4"/>
      <c r="F485" s="219"/>
      <c r="G485" s="122"/>
      <c r="H485" s="82"/>
      <c r="I485" s="82"/>
      <c r="J485" s="82"/>
      <c r="K485" s="82"/>
      <c r="L485" s="82"/>
      <c r="M485" s="82"/>
      <c r="R485" s="62"/>
      <c r="S485" s="62"/>
      <c r="AB485" s="82"/>
      <c r="AC485" s="82"/>
      <c r="AD485" s="62"/>
      <c r="AE485" s="62"/>
      <c r="AF485" s="82"/>
      <c r="AG485" s="82"/>
      <c r="AH485" s="82"/>
      <c r="AK485" s="2"/>
      <c r="AL485" s="90"/>
      <c r="AM485" s="91"/>
    </row>
    <row r="486" spans="5:39" x14ac:dyDescent="0.2">
      <c r="E486" s="4"/>
      <c r="F486" s="219"/>
      <c r="G486" s="122"/>
      <c r="H486" s="82"/>
      <c r="I486" s="82"/>
      <c r="J486" s="82"/>
      <c r="K486" s="82"/>
      <c r="L486" s="82"/>
      <c r="M486" s="82"/>
      <c r="R486" s="62"/>
      <c r="S486" s="62"/>
      <c r="AB486" s="82"/>
      <c r="AC486" s="82"/>
      <c r="AD486" s="62"/>
      <c r="AE486" s="62"/>
      <c r="AF486" s="82"/>
      <c r="AG486" s="82"/>
      <c r="AH486" s="82"/>
      <c r="AK486" s="2"/>
      <c r="AL486" s="90"/>
      <c r="AM486" s="91"/>
    </row>
    <row r="487" spans="5:39" x14ac:dyDescent="0.2">
      <c r="E487" s="4"/>
      <c r="F487" s="219"/>
      <c r="G487" s="122"/>
      <c r="H487" s="82"/>
      <c r="I487" s="82"/>
      <c r="J487" s="82"/>
      <c r="K487" s="82"/>
      <c r="L487" s="82"/>
      <c r="M487" s="82"/>
      <c r="R487" s="62"/>
      <c r="S487" s="62"/>
      <c r="AB487" s="82"/>
      <c r="AC487" s="82"/>
      <c r="AD487" s="62"/>
      <c r="AE487" s="62"/>
      <c r="AF487" s="82"/>
      <c r="AG487" s="82"/>
      <c r="AH487" s="82"/>
      <c r="AK487" s="2"/>
      <c r="AL487" s="90"/>
      <c r="AM487" s="91"/>
    </row>
    <row r="488" spans="5:39" x14ac:dyDescent="0.2">
      <c r="E488" s="4"/>
      <c r="F488" s="219"/>
      <c r="G488" s="122"/>
      <c r="H488" s="82"/>
      <c r="I488" s="82"/>
      <c r="J488" s="82"/>
      <c r="K488" s="82"/>
      <c r="L488" s="82"/>
      <c r="M488" s="82"/>
      <c r="R488" s="62"/>
      <c r="S488" s="62"/>
      <c r="AB488" s="82"/>
      <c r="AC488" s="82"/>
      <c r="AD488" s="62"/>
      <c r="AE488" s="62"/>
      <c r="AF488" s="82"/>
      <c r="AG488" s="82"/>
      <c r="AH488" s="82"/>
      <c r="AK488" s="2"/>
      <c r="AL488" s="90"/>
      <c r="AM488" s="91"/>
    </row>
    <row r="489" spans="5:39" x14ac:dyDescent="0.2">
      <c r="E489" s="4"/>
      <c r="F489" s="219"/>
      <c r="G489" s="122"/>
      <c r="H489" s="82"/>
      <c r="I489" s="82"/>
      <c r="J489" s="82"/>
      <c r="K489" s="82"/>
      <c r="L489" s="82"/>
      <c r="M489" s="82"/>
      <c r="R489" s="62"/>
      <c r="S489" s="62"/>
      <c r="AB489" s="82"/>
      <c r="AC489" s="82"/>
      <c r="AD489" s="62"/>
      <c r="AE489" s="62"/>
      <c r="AF489" s="82"/>
      <c r="AG489" s="82"/>
      <c r="AH489" s="82"/>
      <c r="AK489" s="2"/>
      <c r="AL489" s="90"/>
      <c r="AM489" s="91"/>
    </row>
    <row r="490" spans="5:39" x14ac:dyDescent="0.2">
      <c r="E490" s="4"/>
      <c r="F490" s="219"/>
      <c r="G490" s="122"/>
      <c r="H490" s="82"/>
      <c r="I490" s="82"/>
      <c r="J490" s="82"/>
      <c r="K490" s="82"/>
      <c r="L490" s="82"/>
      <c r="M490" s="82"/>
      <c r="R490" s="62"/>
      <c r="S490" s="62"/>
      <c r="AB490" s="82"/>
      <c r="AC490" s="82"/>
      <c r="AD490" s="62"/>
      <c r="AE490" s="62"/>
      <c r="AF490" s="82"/>
      <c r="AG490" s="82"/>
      <c r="AH490" s="82"/>
      <c r="AK490" s="2"/>
      <c r="AL490" s="90"/>
      <c r="AM490" s="91"/>
    </row>
    <row r="491" spans="5:39" x14ac:dyDescent="0.2">
      <c r="E491" s="4"/>
      <c r="F491" s="219"/>
      <c r="G491" s="122"/>
      <c r="H491" s="82"/>
      <c r="I491" s="82"/>
      <c r="J491" s="82"/>
      <c r="K491" s="82"/>
      <c r="L491" s="82"/>
      <c r="M491" s="82"/>
      <c r="R491" s="62"/>
      <c r="S491" s="62"/>
      <c r="AB491" s="82"/>
      <c r="AC491" s="82"/>
      <c r="AD491" s="62"/>
      <c r="AE491" s="62"/>
      <c r="AF491" s="82"/>
      <c r="AG491" s="82"/>
      <c r="AH491" s="82"/>
      <c r="AK491" s="2"/>
      <c r="AL491" s="90"/>
      <c r="AM491" s="91"/>
    </row>
    <row r="492" spans="5:39" x14ac:dyDescent="0.2">
      <c r="E492" s="4"/>
      <c r="F492" s="219"/>
      <c r="G492" s="122"/>
      <c r="H492" s="82"/>
      <c r="I492" s="82"/>
      <c r="J492" s="82"/>
      <c r="K492" s="82"/>
      <c r="L492" s="82"/>
      <c r="M492" s="82"/>
      <c r="R492" s="62"/>
      <c r="S492" s="62"/>
      <c r="AB492" s="82"/>
      <c r="AC492" s="82"/>
      <c r="AD492" s="62"/>
      <c r="AE492" s="62"/>
      <c r="AF492" s="82"/>
      <c r="AG492" s="82"/>
      <c r="AH492" s="82"/>
      <c r="AK492" s="2"/>
      <c r="AL492" s="90"/>
      <c r="AM492" s="91"/>
    </row>
    <row r="493" spans="5:39" x14ac:dyDescent="0.2">
      <c r="E493" s="4"/>
      <c r="F493" s="219"/>
      <c r="G493" s="122"/>
      <c r="H493" s="82"/>
      <c r="I493" s="82"/>
      <c r="J493" s="82"/>
      <c r="K493" s="82"/>
      <c r="L493" s="82"/>
      <c r="M493" s="82"/>
      <c r="R493" s="62"/>
      <c r="S493" s="62"/>
      <c r="AB493" s="82"/>
      <c r="AC493" s="82"/>
      <c r="AD493" s="62"/>
      <c r="AE493" s="62"/>
      <c r="AF493" s="82"/>
      <c r="AG493" s="82"/>
      <c r="AH493" s="82"/>
      <c r="AK493" s="2"/>
      <c r="AL493" s="90"/>
      <c r="AM493" s="91"/>
    </row>
    <row r="494" spans="5:39" x14ac:dyDescent="0.2">
      <c r="E494" s="4"/>
      <c r="F494" s="219"/>
      <c r="G494" s="122"/>
      <c r="H494" s="82"/>
      <c r="I494" s="82"/>
      <c r="J494" s="82"/>
      <c r="K494" s="82"/>
      <c r="L494" s="82"/>
      <c r="M494" s="82"/>
      <c r="R494" s="62"/>
      <c r="S494" s="62"/>
      <c r="AB494" s="82"/>
      <c r="AC494" s="82"/>
      <c r="AD494" s="62"/>
      <c r="AE494" s="62"/>
      <c r="AF494" s="82"/>
      <c r="AG494" s="82"/>
      <c r="AH494" s="82"/>
      <c r="AK494" s="2"/>
      <c r="AL494" s="90"/>
      <c r="AM494" s="91"/>
    </row>
    <row r="495" spans="5:39" x14ac:dyDescent="0.2">
      <c r="E495" s="4"/>
      <c r="F495" s="219"/>
      <c r="G495" s="122"/>
      <c r="H495" s="82"/>
      <c r="I495" s="82"/>
      <c r="J495" s="82"/>
      <c r="K495" s="82"/>
      <c r="L495" s="82"/>
      <c r="M495" s="82"/>
      <c r="R495" s="62"/>
      <c r="S495" s="62"/>
      <c r="AB495" s="82"/>
      <c r="AC495" s="82"/>
      <c r="AD495" s="62"/>
      <c r="AE495" s="62"/>
      <c r="AF495" s="82"/>
      <c r="AG495" s="82"/>
      <c r="AH495" s="82"/>
      <c r="AK495" s="2"/>
      <c r="AL495" s="90"/>
      <c r="AM495" s="91"/>
    </row>
    <row r="496" spans="5:39" x14ac:dyDescent="0.2">
      <c r="E496" s="4"/>
      <c r="F496" s="219"/>
      <c r="G496" s="122"/>
      <c r="H496" s="82"/>
      <c r="I496" s="82"/>
      <c r="J496" s="82"/>
      <c r="K496" s="82"/>
      <c r="L496" s="82"/>
      <c r="M496" s="82"/>
      <c r="R496" s="62"/>
      <c r="S496" s="62"/>
      <c r="AB496" s="82"/>
      <c r="AC496" s="82"/>
      <c r="AD496" s="62"/>
      <c r="AE496" s="62"/>
      <c r="AF496" s="82"/>
      <c r="AG496" s="82"/>
      <c r="AH496" s="82"/>
      <c r="AK496" s="2"/>
      <c r="AL496" s="90"/>
      <c r="AM496" s="91"/>
    </row>
    <row r="497" spans="5:39" x14ac:dyDescent="0.2">
      <c r="E497" s="4"/>
      <c r="F497" s="219"/>
      <c r="G497" s="122"/>
      <c r="H497" s="82"/>
      <c r="I497" s="82"/>
      <c r="J497" s="82"/>
      <c r="K497" s="82"/>
      <c r="L497" s="82"/>
      <c r="M497" s="82"/>
      <c r="R497" s="62"/>
      <c r="S497" s="62"/>
      <c r="AB497" s="82"/>
      <c r="AC497" s="82"/>
      <c r="AD497" s="62"/>
      <c r="AE497" s="62"/>
      <c r="AF497" s="82"/>
      <c r="AG497" s="82"/>
      <c r="AH497" s="82"/>
      <c r="AK497" s="2"/>
      <c r="AL497" s="90"/>
      <c r="AM497" s="91"/>
    </row>
    <row r="498" spans="5:39" x14ac:dyDescent="0.2">
      <c r="E498" s="4"/>
      <c r="F498" s="219"/>
      <c r="G498" s="122"/>
      <c r="H498" s="82"/>
      <c r="I498" s="82"/>
      <c r="J498" s="82"/>
      <c r="K498" s="82"/>
      <c r="L498" s="82"/>
      <c r="M498" s="82"/>
      <c r="R498" s="62"/>
      <c r="S498" s="62"/>
      <c r="AB498" s="82"/>
      <c r="AC498" s="82"/>
      <c r="AD498" s="62"/>
      <c r="AE498" s="62"/>
      <c r="AF498" s="82"/>
      <c r="AG498" s="82"/>
      <c r="AH498" s="82"/>
      <c r="AK498" s="2"/>
      <c r="AL498" s="90"/>
      <c r="AM498" s="91"/>
    </row>
    <row r="499" spans="5:39" x14ac:dyDescent="0.2">
      <c r="E499" s="4"/>
      <c r="F499" s="219"/>
      <c r="G499" s="122"/>
      <c r="H499" s="82"/>
      <c r="I499" s="82"/>
      <c r="J499" s="82"/>
      <c r="K499" s="82"/>
      <c r="L499" s="82"/>
      <c r="M499" s="82"/>
      <c r="R499" s="62"/>
      <c r="S499" s="62"/>
      <c r="AB499" s="82"/>
      <c r="AC499" s="82"/>
      <c r="AD499" s="62"/>
      <c r="AE499" s="62"/>
      <c r="AF499" s="82"/>
      <c r="AG499" s="82"/>
      <c r="AH499" s="82"/>
      <c r="AK499" s="2"/>
      <c r="AL499" s="90"/>
      <c r="AM499" s="91"/>
    </row>
    <row r="500" spans="5:39" x14ac:dyDescent="0.2">
      <c r="E500" s="4"/>
      <c r="F500" s="219"/>
      <c r="G500" s="122"/>
      <c r="H500" s="82"/>
      <c r="I500" s="82"/>
      <c r="J500" s="82"/>
      <c r="K500" s="82"/>
      <c r="L500" s="82"/>
      <c r="M500" s="82"/>
      <c r="R500" s="62"/>
      <c r="S500" s="62"/>
      <c r="AB500" s="82"/>
      <c r="AC500" s="82"/>
      <c r="AD500" s="62"/>
      <c r="AE500" s="62"/>
      <c r="AF500" s="82"/>
      <c r="AG500" s="82"/>
      <c r="AH500" s="82"/>
      <c r="AK500" s="2"/>
      <c r="AL500" s="90"/>
      <c r="AM500" s="91"/>
    </row>
    <row r="501" spans="5:39" x14ac:dyDescent="0.2">
      <c r="E501" s="4"/>
      <c r="F501" s="219"/>
      <c r="G501" s="122"/>
      <c r="H501" s="82"/>
      <c r="I501" s="82"/>
      <c r="J501" s="82"/>
      <c r="K501" s="82"/>
      <c r="L501" s="82"/>
      <c r="M501" s="82"/>
      <c r="R501" s="62"/>
      <c r="S501" s="62"/>
      <c r="AB501" s="82"/>
      <c r="AC501" s="82"/>
      <c r="AD501" s="62"/>
      <c r="AE501" s="62"/>
      <c r="AF501" s="82"/>
      <c r="AG501" s="82"/>
      <c r="AH501" s="82"/>
      <c r="AK501" s="2"/>
      <c r="AL501" s="90"/>
      <c r="AM501" s="91"/>
    </row>
    <row r="502" spans="5:39" x14ac:dyDescent="0.2">
      <c r="E502" s="4"/>
      <c r="F502" s="219"/>
      <c r="G502" s="122"/>
      <c r="H502" s="82"/>
      <c r="I502" s="82"/>
      <c r="J502" s="82"/>
      <c r="K502" s="82"/>
      <c r="L502" s="82"/>
      <c r="M502" s="82"/>
      <c r="R502" s="62"/>
      <c r="S502" s="62"/>
      <c r="AB502" s="82"/>
      <c r="AC502" s="82"/>
      <c r="AD502" s="62"/>
      <c r="AE502" s="62"/>
      <c r="AF502" s="82"/>
      <c r="AG502" s="82"/>
      <c r="AH502" s="82"/>
      <c r="AK502" s="2"/>
      <c r="AL502" s="90"/>
      <c r="AM502" s="91"/>
    </row>
    <row r="503" spans="5:39" x14ac:dyDescent="0.2">
      <c r="E503" s="4"/>
      <c r="F503" s="219"/>
      <c r="G503" s="122"/>
      <c r="H503" s="82"/>
      <c r="I503" s="82"/>
      <c r="J503" s="82"/>
      <c r="K503" s="82"/>
      <c r="L503" s="82"/>
      <c r="M503" s="82"/>
      <c r="R503" s="62"/>
      <c r="S503" s="62"/>
      <c r="AB503" s="82"/>
      <c r="AC503" s="82"/>
      <c r="AD503" s="62"/>
      <c r="AE503" s="62"/>
      <c r="AF503" s="82"/>
      <c r="AG503" s="82"/>
      <c r="AH503" s="82"/>
      <c r="AK503" s="2"/>
      <c r="AL503" s="90"/>
      <c r="AM503" s="91"/>
    </row>
    <row r="504" spans="5:39" x14ac:dyDescent="0.2">
      <c r="E504" s="4"/>
      <c r="F504" s="219"/>
      <c r="G504" s="122"/>
      <c r="H504" s="82"/>
      <c r="I504" s="82"/>
      <c r="J504" s="82"/>
      <c r="K504" s="82"/>
      <c r="L504" s="82"/>
      <c r="M504" s="82"/>
      <c r="R504" s="62"/>
      <c r="S504" s="62"/>
      <c r="AB504" s="82"/>
      <c r="AC504" s="82"/>
      <c r="AD504" s="62"/>
      <c r="AE504" s="62"/>
      <c r="AF504" s="82"/>
      <c r="AG504" s="82"/>
      <c r="AH504" s="82"/>
      <c r="AK504" s="2"/>
      <c r="AL504" s="90"/>
      <c r="AM504" s="91"/>
    </row>
    <row r="505" spans="5:39" x14ac:dyDescent="0.2">
      <c r="E505" s="4"/>
      <c r="F505" s="219"/>
      <c r="G505" s="122"/>
      <c r="H505" s="82"/>
      <c r="I505" s="82"/>
      <c r="J505" s="82"/>
      <c r="K505" s="82"/>
      <c r="L505" s="82"/>
      <c r="M505" s="82"/>
      <c r="R505" s="62"/>
      <c r="S505" s="62"/>
      <c r="AB505" s="82"/>
      <c r="AC505" s="82"/>
      <c r="AD505" s="62"/>
      <c r="AE505" s="62"/>
      <c r="AF505" s="82"/>
      <c r="AG505" s="82"/>
      <c r="AH505" s="82"/>
      <c r="AK505" s="2"/>
      <c r="AL505" s="90"/>
      <c r="AM505" s="91"/>
    </row>
    <row r="506" spans="5:39" x14ac:dyDescent="0.2">
      <c r="E506" s="4"/>
      <c r="F506" s="219"/>
      <c r="G506" s="122"/>
      <c r="H506" s="82"/>
      <c r="I506" s="82"/>
      <c r="J506" s="82"/>
      <c r="K506" s="82"/>
      <c r="L506" s="82"/>
      <c r="M506" s="82"/>
      <c r="R506" s="62"/>
      <c r="S506" s="62"/>
      <c r="AB506" s="82"/>
      <c r="AC506" s="82"/>
      <c r="AD506" s="62"/>
      <c r="AE506" s="62"/>
      <c r="AF506" s="82"/>
      <c r="AG506" s="82"/>
      <c r="AH506" s="82"/>
      <c r="AK506" s="2"/>
      <c r="AL506" s="90"/>
      <c r="AM506" s="91"/>
    </row>
    <row r="507" spans="5:39" x14ac:dyDescent="0.2">
      <c r="E507" s="4"/>
      <c r="F507" s="219"/>
      <c r="G507" s="122"/>
      <c r="H507" s="82"/>
      <c r="I507" s="82"/>
      <c r="J507" s="82"/>
      <c r="K507" s="82"/>
      <c r="L507" s="82"/>
      <c r="M507" s="82"/>
      <c r="R507" s="62"/>
      <c r="S507" s="62"/>
      <c r="AB507" s="82"/>
      <c r="AC507" s="82"/>
      <c r="AD507" s="62"/>
      <c r="AE507" s="62"/>
      <c r="AF507" s="82"/>
      <c r="AG507" s="82"/>
      <c r="AH507" s="82"/>
      <c r="AK507" s="2"/>
      <c r="AL507" s="90"/>
      <c r="AM507" s="91"/>
    </row>
    <row r="508" spans="5:39" x14ac:dyDescent="0.2">
      <c r="E508" s="4"/>
      <c r="F508" s="219">
        <f t="shared" ref="F508:F511" si="33">G454</f>
        <v>0</v>
      </c>
      <c r="G508" s="122">
        <f t="shared" ref="G508:G511" si="34">AJ421</f>
        <v>0</v>
      </c>
      <c r="H508" s="82"/>
      <c r="I508" s="82"/>
      <c r="J508" s="82"/>
      <c r="K508" s="82"/>
      <c r="L508" s="82"/>
      <c r="M508" s="82"/>
      <c r="R508" s="62"/>
      <c r="S508" s="62"/>
      <c r="AB508" s="82"/>
      <c r="AC508" s="82"/>
      <c r="AD508" s="62"/>
      <c r="AE508" s="62"/>
      <c r="AF508" s="82"/>
      <c r="AG508" s="82"/>
      <c r="AH508" s="82"/>
      <c r="AK508" s="2"/>
      <c r="AL508" s="90"/>
      <c r="AM508" s="91"/>
    </row>
    <row r="509" spans="5:39" x14ac:dyDescent="0.2">
      <c r="E509" s="4"/>
      <c r="F509" s="219">
        <f t="shared" si="33"/>
        <v>0</v>
      </c>
      <c r="G509" s="122">
        <f t="shared" si="34"/>
        <v>0</v>
      </c>
      <c r="H509" s="82"/>
      <c r="I509" s="82"/>
      <c r="J509" s="82"/>
      <c r="K509" s="82"/>
      <c r="L509" s="82"/>
      <c r="M509" s="82"/>
      <c r="R509" s="62"/>
      <c r="S509" s="62"/>
      <c r="AB509" s="82"/>
      <c r="AC509" s="82"/>
      <c r="AD509" s="62"/>
      <c r="AE509" s="62"/>
      <c r="AF509" s="82"/>
      <c r="AG509" s="82"/>
      <c r="AH509" s="82"/>
      <c r="AK509" s="2"/>
      <c r="AL509" s="90"/>
      <c r="AM509" s="91"/>
    </row>
    <row r="510" spans="5:39" x14ac:dyDescent="0.2">
      <c r="E510" s="4"/>
      <c r="F510" s="219">
        <f t="shared" si="33"/>
        <v>0</v>
      </c>
      <c r="G510" s="122">
        <f t="shared" si="34"/>
        <v>0</v>
      </c>
      <c r="H510" s="82"/>
      <c r="I510" s="82"/>
      <c r="J510" s="82"/>
      <c r="K510" s="82"/>
      <c r="L510" s="82"/>
      <c r="M510" s="82"/>
      <c r="R510" s="62"/>
      <c r="S510" s="62"/>
      <c r="AB510" s="82"/>
      <c r="AC510" s="82"/>
      <c r="AD510" s="62"/>
      <c r="AE510" s="62"/>
      <c r="AF510" s="82"/>
      <c r="AG510" s="82"/>
      <c r="AH510" s="82"/>
      <c r="AK510" s="2"/>
      <c r="AL510" s="90"/>
      <c r="AM510" s="91"/>
    </row>
    <row r="511" spans="5:39" x14ac:dyDescent="0.2">
      <c r="E511" s="4"/>
      <c r="F511" s="219">
        <f t="shared" si="33"/>
        <v>0</v>
      </c>
      <c r="G511" s="122">
        <f t="shared" si="34"/>
        <v>0</v>
      </c>
      <c r="H511" s="82"/>
      <c r="I511" s="82"/>
      <c r="J511" s="82"/>
      <c r="K511" s="82"/>
      <c r="L511" s="82"/>
      <c r="M511" s="82"/>
      <c r="R511" s="62"/>
      <c r="S511" s="62"/>
      <c r="AB511" s="82"/>
      <c r="AC511" s="82"/>
      <c r="AD511" s="62"/>
      <c r="AE511" s="62"/>
      <c r="AF511" s="82"/>
      <c r="AG511" s="82"/>
      <c r="AH511" s="82"/>
      <c r="AK511" s="2"/>
      <c r="AL511" s="90"/>
      <c r="AM511" s="91"/>
    </row>
    <row r="512" spans="5:39" x14ac:dyDescent="0.2">
      <c r="E512" s="4"/>
      <c r="F512" s="205"/>
      <c r="G512" s="4"/>
      <c r="AB512" s="82"/>
      <c r="AC512" s="82"/>
      <c r="AD512" s="62"/>
      <c r="AE512" s="62"/>
      <c r="AF512" s="82"/>
      <c r="AG512" s="82"/>
      <c r="AH512" s="82"/>
      <c r="AK512" s="2"/>
      <c r="AL512" s="90"/>
      <c r="AM512" s="91"/>
    </row>
    <row r="513" spans="5:39" x14ac:dyDescent="0.2">
      <c r="E513" s="4"/>
      <c r="F513" s="205"/>
      <c r="G513" s="4"/>
      <c r="AB513" s="82"/>
      <c r="AC513" s="82"/>
      <c r="AD513" s="62"/>
      <c r="AE513" s="62"/>
      <c r="AF513" s="82"/>
      <c r="AG513" s="82"/>
      <c r="AH513" s="82"/>
      <c r="AK513" s="2"/>
      <c r="AL513" s="90"/>
      <c r="AM513" s="91"/>
    </row>
    <row r="514" spans="5:39" x14ac:dyDescent="0.2">
      <c r="E514" s="4"/>
      <c r="F514" s="205"/>
      <c r="G514" s="4"/>
      <c r="AB514" s="82"/>
      <c r="AC514" s="82"/>
      <c r="AD514" s="62"/>
      <c r="AE514" s="62"/>
      <c r="AF514" s="82"/>
      <c r="AG514" s="82"/>
      <c r="AH514" s="82"/>
      <c r="AK514" s="2"/>
      <c r="AL514" s="90"/>
      <c r="AM514" s="91"/>
    </row>
    <row r="515" spans="5:39" x14ac:dyDescent="0.2">
      <c r="E515" s="4"/>
      <c r="F515" s="205"/>
      <c r="G515" s="4"/>
      <c r="AB515" s="82"/>
      <c r="AC515" s="82"/>
      <c r="AD515" s="62"/>
      <c r="AE515" s="62"/>
      <c r="AF515" s="82"/>
      <c r="AG515" s="82"/>
      <c r="AH515" s="82"/>
      <c r="AK515" s="2"/>
      <c r="AL515" s="90"/>
      <c r="AM515" s="91"/>
    </row>
    <row r="516" spans="5:39" x14ac:dyDescent="0.2">
      <c r="E516" s="4"/>
      <c r="F516" s="205"/>
      <c r="G516" s="4"/>
      <c r="AB516" s="82"/>
      <c r="AC516" s="82"/>
      <c r="AD516" s="62"/>
      <c r="AE516" s="62"/>
      <c r="AF516" s="82"/>
      <c r="AG516" s="82"/>
      <c r="AH516" s="82"/>
      <c r="AK516" s="2"/>
      <c r="AL516" s="90"/>
      <c r="AM516" s="91"/>
    </row>
    <row r="517" spans="5:39" ht="13.5" thickBot="1" x14ac:dyDescent="0.25">
      <c r="E517" s="4"/>
      <c r="F517" s="205"/>
      <c r="G517" s="4"/>
      <c r="AB517" s="82"/>
      <c r="AC517" s="82"/>
      <c r="AD517" s="62"/>
      <c r="AE517" s="62"/>
      <c r="AF517" s="82"/>
      <c r="AG517" s="82"/>
      <c r="AH517" s="82"/>
      <c r="AK517" s="2"/>
      <c r="AL517" s="90"/>
      <c r="AM517" s="91"/>
    </row>
    <row r="518" spans="5:39" ht="13.5" thickBot="1" x14ac:dyDescent="0.25">
      <c r="E518" s="4"/>
      <c r="F518" s="205"/>
      <c r="G518" s="4"/>
      <c r="AB518" s="82"/>
      <c r="AC518" s="82"/>
      <c r="AD518" s="62"/>
      <c r="AE518" s="62"/>
      <c r="AF518" s="82"/>
      <c r="AG518" s="82"/>
      <c r="AH518" s="82"/>
      <c r="AJ518" s="87"/>
      <c r="AK518" s="87"/>
      <c r="AL518" s="89"/>
      <c r="AM518" s="92"/>
    </row>
    <row r="519" spans="5:39" x14ac:dyDescent="0.2">
      <c r="E519" s="4"/>
      <c r="F519" s="205"/>
      <c r="G519" s="4"/>
      <c r="AB519" s="82"/>
      <c r="AC519" s="82"/>
      <c r="AD519" s="62"/>
      <c r="AE519" s="62"/>
      <c r="AF519" s="82"/>
      <c r="AG519" s="82"/>
      <c r="AH519" s="82"/>
      <c r="AK519" s="2"/>
      <c r="AL519" s="90"/>
      <c r="AM519" s="91"/>
    </row>
    <row r="520" spans="5:39" x14ac:dyDescent="0.2">
      <c r="E520" s="4"/>
      <c r="F520" s="205"/>
      <c r="G520" s="4"/>
      <c r="AB520" s="82"/>
      <c r="AC520" s="82"/>
      <c r="AD520" s="62"/>
      <c r="AE520" s="62"/>
      <c r="AF520" s="82"/>
      <c r="AG520" s="82"/>
      <c r="AH520" s="82"/>
      <c r="AK520" s="2"/>
      <c r="AL520" s="90"/>
      <c r="AM520" s="91"/>
    </row>
    <row r="521" spans="5:39" x14ac:dyDescent="0.2">
      <c r="E521" s="4"/>
      <c r="F521" s="205"/>
      <c r="G521" s="4"/>
      <c r="AB521" s="82"/>
      <c r="AC521" s="82"/>
      <c r="AD521" s="62"/>
      <c r="AE521" s="62"/>
      <c r="AF521" s="82"/>
      <c r="AG521" s="82"/>
      <c r="AH521" s="82"/>
      <c r="AK521" s="2"/>
      <c r="AL521" s="90"/>
      <c r="AM521" s="91"/>
    </row>
    <row r="522" spans="5:39" x14ac:dyDescent="0.2">
      <c r="E522" s="4"/>
      <c r="F522" s="205"/>
      <c r="G522" s="4"/>
      <c r="AB522" s="82"/>
      <c r="AC522" s="82"/>
      <c r="AD522" s="62"/>
      <c r="AE522" s="62"/>
      <c r="AF522" s="82"/>
      <c r="AG522" s="82"/>
      <c r="AH522" s="82"/>
      <c r="AK522" s="2"/>
      <c r="AL522" s="90"/>
      <c r="AM522" s="91"/>
    </row>
    <row r="523" spans="5:39" x14ac:dyDescent="0.2">
      <c r="E523" s="4"/>
      <c r="F523" s="205"/>
      <c r="G523" s="4"/>
      <c r="AB523" s="82"/>
      <c r="AC523" s="82"/>
      <c r="AD523" s="62"/>
      <c r="AE523" s="62"/>
      <c r="AF523" s="82"/>
      <c r="AG523" s="82"/>
      <c r="AH523" s="82"/>
      <c r="AK523" s="2"/>
      <c r="AL523" s="90"/>
      <c r="AM523" s="91"/>
    </row>
    <row r="524" spans="5:39" x14ac:dyDescent="0.2">
      <c r="E524" s="4"/>
      <c r="F524" s="205"/>
      <c r="G524" s="4"/>
      <c r="AB524" s="82"/>
      <c r="AC524" s="82"/>
      <c r="AD524" s="62"/>
      <c r="AE524" s="62"/>
      <c r="AF524" s="82"/>
      <c r="AG524" s="82"/>
      <c r="AH524" s="82"/>
      <c r="AK524" s="2"/>
      <c r="AL524" s="90"/>
      <c r="AM524" s="91"/>
    </row>
    <row r="525" spans="5:39" x14ac:dyDescent="0.2">
      <c r="E525" s="4"/>
      <c r="F525" s="205"/>
      <c r="G525" s="4"/>
      <c r="AB525" s="82"/>
      <c r="AC525" s="82"/>
      <c r="AD525" s="62"/>
      <c r="AE525" s="62"/>
      <c r="AF525" s="82"/>
      <c r="AG525" s="82"/>
      <c r="AH525" s="82"/>
      <c r="AK525" s="2"/>
      <c r="AL525" s="90"/>
      <c r="AM525" s="91"/>
    </row>
    <row r="526" spans="5:39" x14ac:dyDescent="0.2">
      <c r="E526" s="4"/>
      <c r="F526" s="205"/>
      <c r="G526" s="4"/>
      <c r="AB526" s="82"/>
      <c r="AC526" s="82"/>
      <c r="AD526" s="62"/>
      <c r="AE526" s="62"/>
      <c r="AF526" s="82"/>
      <c r="AG526" s="82"/>
      <c r="AH526" s="82"/>
      <c r="AK526" s="2"/>
      <c r="AL526" s="90"/>
      <c r="AM526" s="91"/>
    </row>
    <row r="527" spans="5:39" x14ac:dyDescent="0.2">
      <c r="E527" s="4"/>
      <c r="F527" s="205"/>
      <c r="G527" s="4"/>
      <c r="AB527" s="82"/>
      <c r="AC527" s="82"/>
      <c r="AD527" s="62"/>
      <c r="AE527" s="62"/>
      <c r="AF527" s="82"/>
      <c r="AG527" s="82"/>
      <c r="AH527" s="82"/>
      <c r="AK527" s="2"/>
      <c r="AL527" s="90"/>
      <c r="AM527" s="91"/>
    </row>
    <row r="528" spans="5:39" x14ac:dyDescent="0.2">
      <c r="E528" s="4"/>
      <c r="F528" s="205"/>
      <c r="G528" s="4"/>
      <c r="AB528" s="82"/>
      <c r="AC528" s="82"/>
      <c r="AD528" s="62"/>
      <c r="AE528" s="62"/>
      <c r="AF528" s="82"/>
      <c r="AG528" s="82"/>
      <c r="AH528" s="82"/>
      <c r="AK528" s="2"/>
      <c r="AL528" s="90"/>
      <c r="AM528" s="91"/>
    </row>
    <row r="529" spans="5:39" x14ac:dyDescent="0.2">
      <c r="E529" s="4"/>
      <c r="F529" s="205"/>
      <c r="G529" s="4"/>
      <c r="AB529" s="82"/>
      <c r="AC529" s="82"/>
      <c r="AD529" s="62"/>
      <c r="AE529" s="62"/>
      <c r="AF529" s="82"/>
      <c r="AG529" s="82"/>
      <c r="AH529" s="82"/>
      <c r="AK529" s="2"/>
      <c r="AL529" s="90"/>
      <c r="AM529" s="91"/>
    </row>
    <row r="530" spans="5:39" x14ac:dyDescent="0.2">
      <c r="E530" s="4"/>
      <c r="F530" s="205"/>
      <c r="G530" s="4"/>
      <c r="AB530" s="82"/>
      <c r="AC530" s="82"/>
      <c r="AD530" s="62"/>
      <c r="AK530" s="2"/>
      <c r="AL530" s="90"/>
      <c r="AM530" s="91"/>
    </row>
    <row r="531" spans="5:39" x14ac:dyDescent="0.2">
      <c r="E531" s="4"/>
      <c r="F531" s="205"/>
      <c r="G531" s="4"/>
      <c r="AB531" s="82"/>
      <c r="AC531" s="82"/>
      <c r="AD531" s="62"/>
      <c r="AK531" s="2"/>
      <c r="AL531" s="90"/>
      <c r="AM531" s="91"/>
    </row>
    <row r="532" spans="5:39" x14ac:dyDescent="0.2">
      <c r="E532" s="4"/>
      <c r="F532" s="205"/>
      <c r="G532" s="4"/>
      <c r="AK532" s="2"/>
      <c r="AL532" s="90"/>
      <c r="AM532" s="91"/>
    </row>
    <row r="533" spans="5:39" x14ac:dyDescent="0.2">
      <c r="E533" s="4"/>
      <c r="F533" s="205"/>
      <c r="G533" s="4"/>
      <c r="AK533" s="2"/>
      <c r="AL533" s="90"/>
      <c r="AM533" s="91"/>
    </row>
    <row r="534" spans="5:39" x14ac:dyDescent="0.2">
      <c r="E534" s="4"/>
      <c r="F534" s="205"/>
      <c r="G534" s="4"/>
      <c r="AK534" s="2"/>
      <c r="AL534" s="90"/>
      <c r="AM534" s="91"/>
    </row>
    <row r="535" spans="5:39" x14ac:dyDescent="0.2">
      <c r="E535" s="4"/>
      <c r="F535" s="205"/>
      <c r="G535" s="4"/>
      <c r="AK535" s="2"/>
      <c r="AL535" s="90"/>
      <c r="AM535" s="91"/>
    </row>
    <row r="536" spans="5:39" x14ac:dyDescent="0.2">
      <c r="E536" s="4"/>
      <c r="F536" s="205"/>
      <c r="G536" s="4"/>
      <c r="AK536" s="2"/>
      <c r="AL536" s="90"/>
      <c r="AM536" s="91"/>
    </row>
    <row r="537" spans="5:39" x14ac:dyDescent="0.2">
      <c r="E537" s="4"/>
      <c r="F537" s="205"/>
      <c r="G537" s="4"/>
      <c r="AK537" s="2"/>
      <c r="AL537" s="90"/>
      <c r="AM537" s="91"/>
    </row>
    <row r="538" spans="5:39" x14ac:dyDescent="0.2">
      <c r="E538" s="4"/>
      <c r="F538" s="205"/>
      <c r="G538" s="4"/>
      <c r="AK538" s="2"/>
      <c r="AL538" s="90"/>
      <c r="AM538" s="91"/>
    </row>
    <row r="539" spans="5:39" x14ac:dyDescent="0.2">
      <c r="E539" s="4"/>
      <c r="F539" s="205"/>
      <c r="G539" s="4"/>
      <c r="AK539" s="2"/>
      <c r="AL539" s="90"/>
      <c r="AM539" s="91"/>
    </row>
    <row r="540" spans="5:39" x14ac:dyDescent="0.2">
      <c r="E540" s="4"/>
      <c r="F540" s="205"/>
      <c r="G540" s="4"/>
      <c r="AK540" s="2"/>
      <c r="AL540" s="90"/>
      <c r="AM540" s="91"/>
    </row>
    <row r="541" spans="5:39" x14ac:dyDescent="0.2">
      <c r="E541" s="4"/>
      <c r="F541" s="205"/>
      <c r="G541" s="4"/>
      <c r="AK541" s="2"/>
      <c r="AL541" s="90"/>
      <c r="AM541" s="91"/>
    </row>
    <row r="542" spans="5:39" x14ac:dyDescent="0.2">
      <c r="E542" s="4"/>
      <c r="F542" s="205"/>
      <c r="G542" s="4"/>
      <c r="AK542" s="2"/>
      <c r="AL542" s="90"/>
      <c r="AM542" s="91"/>
    </row>
    <row r="543" spans="5:39" x14ac:dyDescent="0.2">
      <c r="E543" s="4"/>
      <c r="F543" s="205"/>
      <c r="G543" s="4"/>
      <c r="AK543" s="2"/>
      <c r="AL543" s="90"/>
      <c r="AM543" s="91"/>
    </row>
    <row r="544" spans="5:39" x14ac:dyDescent="0.2">
      <c r="E544" s="4"/>
      <c r="F544" s="205"/>
      <c r="G544" s="4"/>
      <c r="AK544" s="2"/>
      <c r="AL544" s="90"/>
      <c r="AM544" s="91"/>
    </row>
    <row r="545" spans="5:39" x14ac:dyDescent="0.2">
      <c r="E545" s="4"/>
      <c r="F545" s="205"/>
      <c r="G545" s="4"/>
      <c r="AK545" s="2"/>
      <c r="AL545" s="90"/>
      <c r="AM545" s="91"/>
    </row>
    <row r="546" spans="5:39" x14ac:dyDescent="0.2">
      <c r="E546" s="4"/>
      <c r="F546" s="205"/>
      <c r="G546" s="4"/>
      <c r="AK546" s="2"/>
      <c r="AL546" s="90"/>
      <c r="AM546" s="91"/>
    </row>
    <row r="547" spans="5:39" x14ac:dyDescent="0.2">
      <c r="E547" s="4"/>
      <c r="F547" s="205"/>
      <c r="G547" s="4"/>
      <c r="AK547" s="2"/>
      <c r="AL547" s="90"/>
      <c r="AM547" s="91"/>
    </row>
    <row r="548" spans="5:39" x14ac:dyDescent="0.2">
      <c r="E548" s="4"/>
      <c r="F548" s="205"/>
      <c r="G548" s="4"/>
      <c r="AK548" s="2"/>
      <c r="AL548" s="90"/>
      <c r="AM548" s="91"/>
    </row>
    <row r="549" spans="5:39" x14ac:dyDescent="0.2">
      <c r="E549" s="4"/>
      <c r="F549" s="205"/>
      <c r="G549" s="4"/>
      <c r="AK549" s="2"/>
      <c r="AL549" s="90"/>
      <c r="AM549" s="91"/>
    </row>
    <row r="550" spans="5:39" x14ac:dyDescent="0.2">
      <c r="E550" s="4"/>
      <c r="F550" s="205"/>
      <c r="G550" s="4"/>
      <c r="AK550" s="2"/>
      <c r="AL550" s="90"/>
      <c r="AM550" s="91"/>
    </row>
    <row r="551" spans="5:39" x14ac:dyDescent="0.2">
      <c r="E551" s="4"/>
      <c r="F551" s="205"/>
      <c r="G551" s="4"/>
      <c r="AK551" s="2"/>
      <c r="AL551" s="90"/>
      <c r="AM551" s="91"/>
    </row>
    <row r="552" spans="5:39" x14ac:dyDescent="0.2">
      <c r="E552" s="4"/>
      <c r="F552" s="205"/>
      <c r="G552" s="4"/>
      <c r="AK552" s="2"/>
      <c r="AL552" s="90"/>
      <c r="AM552" s="91"/>
    </row>
    <row r="553" spans="5:39" x14ac:dyDescent="0.2">
      <c r="E553" s="4"/>
      <c r="F553" s="205"/>
      <c r="G553" s="4"/>
      <c r="AK553" s="2"/>
      <c r="AL553" s="90"/>
      <c r="AM553" s="91"/>
    </row>
    <row r="554" spans="5:39" x14ac:dyDescent="0.2">
      <c r="E554" s="4"/>
      <c r="F554" s="205"/>
      <c r="G554" s="4"/>
      <c r="AK554" s="2"/>
      <c r="AL554" s="90"/>
      <c r="AM554" s="91"/>
    </row>
    <row r="555" spans="5:39" x14ac:dyDescent="0.2">
      <c r="E555" s="4"/>
      <c r="F555" s="205"/>
      <c r="G555" s="4"/>
      <c r="AK555" s="2"/>
      <c r="AL555" s="90"/>
      <c r="AM555" s="91"/>
    </row>
    <row r="556" spans="5:39" x14ac:dyDescent="0.2">
      <c r="E556" s="4"/>
      <c r="F556" s="205"/>
      <c r="G556" s="4"/>
      <c r="AK556" s="2"/>
      <c r="AL556" s="90"/>
      <c r="AM556" s="91"/>
    </row>
    <row r="557" spans="5:39" x14ac:dyDescent="0.2">
      <c r="E557" s="4"/>
      <c r="F557" s="205"/>
      <c r="G557" s="4"/>
      <c r="AK557" s="2"/>
      <c r="AL557" s="90"/>
      <c r="AM557" s="91"/>
    </row>
    <row r="558" spans="5:39" x14ac:dyDescent="0.2">
      <c r="E558" s="4"/>
      <c r="F558" s="205"/>
      <c r="G558" s="4"/>
      <c r="AK558" s="2"/>
      <c r="AL558" s="90"/>
      <c r="AM558" s="91"/>
    </row>
    <row r="559" spans="5:39" x14ac:dyDescent="0.2">
      <c r="E559" s="4"/>
      <c r="F559" s="205"/>
      <c r="G559" s="4"/>
      <c r="AK559" s="2"/>
      <c r="AL559" s="90"/>
      <c r="AM559" s="91"/>
    </row>
    <row r="560" spans="5:39" x14ac:dyDescent="0.2">
      <c r="E560" s="4"/>
      <c r="F560" s="205"/>
      <c r="G560" s="4"/>
      <c r="AK560" s="2"/>
      <c r="AL560" s="90"/>
      <c r="AM560" s="91"/>
    </row>
    <row r="561" spans="5:39" x14ac:dyDescent="0.2">
      <c r="E561" s="4"/>
      <c r="F561" s="205"/>
      <c r="G561" s="4"/>
      <c r="AK561" s="2"/>
      <c r="AL561" s="90"/>
      <c r="AM561" s="91"/>
    </row>
    <row r="562" spans="5:39" x14ac:dyDescent="0.2">
      <c r="E562" s="4"/>
      <c r="F562" s="205"/>
      <c r="G562" s="4"/>
      <c r="AK562" s="2"/>
      <c r="AL562" s="90"/>
      <c r="AM562" s="91"/>
    </row>
    <row r="563" spans="5:39" x14ac:dyDescent="0.2">
      <c r="E563" s="4"/>
      <c r="F563" s="205"/>
      <c r="G563" s="4"/>
      <c r="AK563" s="2"/>
      <c r="AL563" s="90"/>
      <c r="AM563" s="91"/>
    </row>
    <row r="564" spans="5:39" x14ac:dyDescent="0.2">
      <c r="E564" s="4"/>
      <c r="F564" s="205"/>
      <c r="G564" s="4"/>
      <c r="AK564" s="2"/>
      <c r="AL564" s="90"/>
      <c r="AM564" s="91"/>
    </row>
    <row r="565" spans="5:39" x14ac:dyDescent="0.2">
      <c r="E565" s="4"/>
      <c r="F565" s="205"/>
      <c r="G565" s="4"/>
      <c r="AK565" s="2"/>
      <c r="AL565" s="90"/>
      <c r="AM565" s="91"/>
    </row>
    <row r="566" spans="5:39" x14ac:dyDescent="0.2">
      <c r="E566" s="4"/>
      <c r="F566" s="205"/>
      <c r="G566" s="4"/>
      <c r="AK566" s="2"/>
      <c r="AL566" s="90"/>
      <c r="AM566" s="91"/>
    </row>
    <row r="567" spans="5:39" x14ac:dyDescent="0.2">
      <c r="E567" s="4"/>
      <c r="F567" s="205"/>
      <c r="G567" s="4"/>
      <c r="AK567" s="2"/>
      <c r="AL567" s="90"/>
      <c r="AM567" s="91"/>
    </row>
    <row r="568" spans="5:39" x14ac:dyDescent="0.2">
      <c r="E568" s="4"/>
      <c r="F568" s="205"/>
      <c r="G568" s="4"/>
      <c r="AK568" s="2"/>
      <c r="AL568" s="90"/>
      <c r="AM568" s="91"/>
    </row>
    <row r="569" spans="5:39" x14ac:dyDescent="0.2">
      <c r="E569" s="4"/>
      <c r="F569" s="205"/>
      <c r="G569" s="4"/>
      <c r="AK569" s="2"/>
      <c r="AL569" s="90"/>
      <c r="AM569" s="91"/>
    </row>
    <row r="570" spans="5:39" x14ac:dyDescent="0.2">
      <c r="E570" s="4"/>
      <c r="F570" s="205"/>
      <c r="G570" s="4"/>
      <c r="AK570" s="2"/>
      <c r="AL570" s="90"/>
      <c r="AM570" s="91"/>
    </row>
    <row r="571" spans="5:39" x14ac:dyDescent="0.2">
      <c r="E571" s="4"/>
      <c r="F571" s="205"/>
      <c r="G571" s="4"/>
      <c r="AK571" s="2"/>
      <c r="AL571" s="90"/>
      <c r="AM571" s="91"/>
    </row>
    <row r="572" spans="5:39" x14ac:dyDescent="0.2">
      <c r="E572" s="4"/>
      <c r="F572" s="205"/>
      <c r="G572" s="4"/>
      <c r="AK572" s="2"/>
      <c r="AL572" s="90"/>
      <c r="AM572" s="91"/>
    </row>
    <row r="573" spans="5:39" x14ac:dyDescent="0.2">
      <c r="E573" s="4"/>
      <c r="F573" s="205"/>
      <c r="G573" s="4"/>
      <c r="AK573" s="2"/>
      <c r="AL573" s="90"/>
      <c r="AM573" s="91"/>
    </row>
    <row r="574" spans="5:39" x14ac:dyDescent="0.2">
      <c r="E574" s="4"/>
      <c r="F574" s="205"/>
      <c r="G574" s="4"/>
      <c r="AK574" s="2"/>
      <c r="AL574" s="90"/>
      <c r="AM574" s="91"/>
    </row>
    <row r="575" spans="5:39" x14ac:dyDescent="0.2">
      <c r="E575" s="4"/>
      <c r="F575" s="205"/>
      <c r="G575" s="4"/>
      <c r="AK575" s="2"/>
      <c r="AL575" s="90"/>
      <c r="AM575" s="91"/>
    </row>
    <row r="576" spans="5:39" x14ac:dyDescent="0.2">
      <c r="E576" s="4"/>
      <c r="F576" s="205"/>
      <c r="G576" s="4"/>
      <c r="AK576" s="2"/>
      <c r="AL576" s="90"/>
      <c r="AM576" s="91"/>
    </row>
    <row r="577" spans="5:39" x14ac:dyDescent="0.2">
      <c r="E577" s="4"/>
      <c r="F577" s="205"/>
      <c r="G577" s="4"/>
      <c r="AK577" s="2"/>
      <c r="AL577" s="90"/>
      <c r="AM577" s="91"/>
    </row>
    <row r="578" spans="5:39" x14ac:dyDescent="0.2">
      <c r="E578" s="4"/>
      <c r="F578" s="205"/>
      <c r="G578" s="4"/>
      <c r="AK578" s="2"/>
      <c r="AL578" s="90"/>
      <c r="AM578" s="91"/>
    </row>
    <row r="579" spans="5:39" x14ac:dyDescent="0.2">
      <c r="E579" s="4"/>
      <c r="F579" s="205"/>
      <c r="G579" s="4"/>
      <c r="AK579" s="2"/>
      <c r="AL579" s="90"/>
      <c r="AM579" s="91"/>
    </row>
    <row r="580" spans="5:39" x14ac:dyDescent="0.2">
      <c r="E580" s="4"/>
      <c r="F580" s="205"/>
      <c r="G580" s="4"/>
      <c r="AK580" s="2"/>
      <c r="AL580" s="90"/>
      <c r="AM580" s="91"/>
    </row>
    <row r="581" spans="5:39" x14ac:dyDescent="0.2">
      <c r="E581" s="4"/>
      <c r="F581" s="205"/>
      <c r="G581" s="4"/>
      <c r="AK581" s="2"/>
      <c r="AL581" s="90"/>
      <c r="AM581" s="91"/>
    </row>
    <row r="582" spans="5:39" x14ac:dyDescent="0.2">
      <c r="E582" s="4"/>
      <c r="F582" s="205"/>
      <c r="G582" s="4"/>
      <c r="AK582" s="2"/>
      <c r="AL582" s="90"/>
      <c r="AM582" s="91"/>
    </row>
    <row r="583" spans="5:39" x14ac:dyDescent="0.2">
      <c r="E583" s="4"/>
      <c r="F583" s="205"/>
      <c r="G583" s="4"/>
      <c r="AK583" s="2"/>
      <c r="AL583" s="90"/>
      <c r="AM583" s="91"/>
    </row>
    <row r="584" spans="5:39" x14ac:dyDescent="0.2">
      <c r="E584" s="4"/>
      <c r="F584" s="205"/>
      <c r="G584" s="4"/>
      <c r="AK584" s="2"/>
      <c r="AL584" s="90"/>
      <c r="AM584" s="91"/>
    </row>
    <row r="585" spans="5:39" x14ac:dyDescent="0.2">
      <c r="E585" s="4"/>
      <c r="F585" s="205"/>
      <c r="G585" s="4"/>
      <c r="AK585" s="2"/>
      <c r="AL585" s="90"/>
      <c r="AM585" s="91"/>
    </row>
    <row r="586" spans="5:39" x14ac:dyDescent="0.2">
      <c r="E586" s="4"/>
      <c r="F586" s="205"/>
      <c r="G586" s="4"/>
      <c r="AK586" s="2"/>
      <c r="AL586" s="90"/>
      <c r="AM586" s="91"/>
    </row>
    <row r="587" spans="5:39" x14ac:dyDescent="0.2">
      <c r="AK587" s="2"/>
      <c r="AL587" s="90"/>
      <c r="AM587" s="91"/>
    </row>
    <row r="588" spans="5:39" x14ac:dyDescent="0.2">
      <c r="AK588" s="2"/>
      <c r="AL588" s="90"/>
      <c r="AM588" s="91"/>
    </row>
    <row r="589" spans="5:39" x14ac:dyDescent="0.2">
      <c r="AK589" s="2"/>
      <c r="AL589" s="90"/>
      <c r="AM589" s="91"/>
    </row>
    <row r="590" spans="5:39" x14ac:dyDescent="0.2">
      <c r="AK590" s="2"/>
      <c r="AL590" s="90"/>
      <c r="AM590" s="91"/>
    </row>
    <row r="591" spans="5:39" x14ac:dyDescent="0.2">
      <c r="AK591" s="2"/>
      <c r="AL591" s="90"/>
      <c r="AM591" s="91"/>
    </row>
    <row r="592" spans="5:39" x14ac:dyDescent="0.2">
      <c r="AK592" s="2"/>
      <c r="AL592" s="90"/>
      <c r="AM592" s="91"/>
    </row>
    <row r="593" spans="36:39" x14ac:dyDescent="0.2">
      <c r="AK593" s="2"/>
      <c r="AL593" s="90"/>
      <c r="AM593" s="91"/>
    </row>
    <row r="594" spans="36:39" x14ac:dyDescent="0.2">
      <c r="AK594" s="2"/>
      <c r="AL594" s="90"/>
      <c r="AM594" s="91"/>
    </row>
    <row r="595" spans="36:39" x14ac:dyDescent="0.2">
      <c r="AK595" s="2"/>
      <c r="AL595" s="90"/>
      <c r="AM595" s="91"/>
    </row>
    <row r="596" spans="36:39" x14ac:dyDescent="0.2">
      <c r="AK596" s="2"/>
      <c r="AL596" s="90"/>
      <c r="AM596" s="91"/>
    </row>
    <row r="597" spans="36:39" x14ac:dyDescent="0.2">
      <c r="AK597" s="2"/>
      <c r="AL597" s="90"/>
      <c r="AM597" s="91"/>
    </row>
    <row r="598" spans="36:39" x14ac:dyDescent="0.2">
      <c r="AK598" s="2"/>
      <c r="AL598" s="90"/>
      <c r="AM598" s="91"/>
    </row>
    <row r="599" spans="36:39" x14ac:dyDescent="0.2">
      <c r="AK599" s="2"/>
      <c r="AL599" s="90"/>
      <c r="AM599" s="91"/>
    </row>
    <row r="600" spans="36:39" x14ac:dyDescent="0.2">
      <c r="AK600" s="2"/>
      <c r="AL600" s="90"/>
      <c r="AM600" s="91"/>
    </row>
    <row r="601" spans="36:39" ht="13.5" thickBot="1" x14ac:dyDescent="0.25">
      <c r="AK601" s="2"/>
      <c r="AL601" s="90"/>
      <c r="AM601" s="91"/>
    </row>
    <row r="602" spans="36:39" ht="13.5" thickBot="1" x14ac:dyDescent="0.25">
      <c r="AJ602" s="87"/>
      <c r="AK602" s="87"/>
      <c r="AL602" s="89"/>
      <c r="AM602" s="92"/>
    </row>
    <row r="603" spans="36:39" x14ac:dyDescent="0.2">
      <c r="AK603" s="2"/>
      <c r="AL603" s="90"/>
      <c r="AM603" s="91"/>
    </row>
    <row r="604" spans="36:39" x14ac:dyDescent="0.2">
      <c r="AK604" s="2"/>
      <c r="AL604" s="90"/>
      <c r="AM604" s="91"/>
    </row>
    <row r="605" spans="36:39" x14ac:dyDescent="0.2">
      <c r="AK605" s="2"/>
      <c r="AL605" s="90"/>
      <c r="AM605" s="91"/>
    </row>
    <row r="606" spans="36:39" x14ac:dyDescent="0.2">
      <c r="AK606" s="2"/>
      <c r="AL606" s="90"/>
      <c r="AM606" s="91"/>
    </row>
    <row r="607" spans="36:39" x14ac:dyDescent="0.2">
      <c r="AK607" s="2"/>
      <c r="AL607" s="90"/>
      <c r="AM607" s="91"/>
    </row>
    <row r="608" spans="36:39" x14ac:dyDescent="0.2">
      <c r="AK608" s="2"/>
      <c r="AL608" s="90"/>
      <c r="AM608" s="91"/>
    </row>
    <row r="609" spans="37:39" x14ac:dyDescent="0.2">
      <c r="AK609" s="2"/>
      <c r="AL609" s="90"/>
      <c r="AM609" s="91"/>
    </row>
    <row r="610" spans="37:39" x14ac:dyDescent="0.2">
      <c r="AK610" s="2"/>
      <c r="AL610" s="90"/>
      <c r="AM610" s="91"/>
    </row>
    <row r="611" spans="37:39" x14ac:dyDescent="0.2">
      <c r="AK611" s="2"/>
      <c r="AL611" s="90"/>
      <c r="AM611" s="91"/>
    </row>
    <row r="612" spans="37:39" x14ac:dyDescent="0.2">
      <c r="AK612" s="2"/>
      <c r="AL612" s="90"/>
      <c r="AM612" s="91"/>
    </row>
    <row r="613" spans="37:39" x14ac:dyDescent="0.2">
      <c r="AK613" s="2"/>
      <c r="AL613" s="90"/>
      <c r="AM613" s="91"/>
    </row>
    <row r="614" spans="37:39" x14ac:dyDescent="0.2">
      <c r="AK614" s="2"/>
      <c r="AL614" s="90"/>
      <c r="AM614" s="91"/>
    </row>
    <row r="615" spans="37:39" x14ac:dyDescent="0.2">
      <c r="AK615" s="2"/>
      <c r="AL615" s="90"/>
      <c r="AM615" s="91"/>
    </row>
    <row r="616" spans="37:39" x14ac:dyDescent="0.2">
      <c r="AK616" s="2"/>
      <c r="AL616" s="90"/>
      <c r="AM616" s="91"/>
    </row>
    <row r="617" spans="37:39" x14ac:dyDescent="0.2">
      <c r="AK617" s="2"/>
      <c r="AL617" s="90"/>
      <c r="AM617" s="91"/>
    </row>
    <row r="618" spans="37:39" x14ac:dyDescent="0.2">
      <c r="AK618" s="2"/>
      <c r="AL618" s="90"/>
      <c r="AM618" s="91"/>
    </row>
    <row r="619" spans="37:39" x14ac:dyDescent="0.2">
      <c r="AK619" s="2"/>
      <c r="AL619" s="90"/>
      <c r="AM619" s="91"/>
    </row>
    <row r="620" spans="37:39" x14ac:dyDescent="0.2">
      <c r="AK620" s="2"/>
      <c r="AL620" s="90"/>
      <c r="AM620" s="91"/>
    </row>
    <row r="621" spans="37:39" x14ac:dyDescent="0.2">
      <c r="AK621" s="2"/>
      <c r="AL621" s="90"/>
      <c r="AM621" s="91"/>
    </row>
    <row r="622" spans="37:39" x14ac:dyDescent="0.2">
      <c r="AK622" s="2"/>
      <c r="AL622" s="90"/>
      <c r="AM622" s="91"/>
    </row>
    <row r="623" spans="37:39" x14ac:dyDescent="0.2">
      <c r="AK623" s="2"/>
      <c r="AL623" s="90"/>
      <c r="AM623" s="91"/>
    </row>
    <row r="624" spans="37:39" x14ac:dyDescent="0.2">
      <c r="AK624" s="2"/>
      <c r="AL624" s="90"/>
      <c r="AM624" s="91"/>
    </row>
    <row r="625" spans="37:39" x14ac:dyDescent="0.2">
      <c r="AK625" s="2"/>
      <c r="AL625" s="90"/>
      <c r="AM625" s="91"/>
    </row>
    <row r="626" spans="37:39" x14ac:dyDescent="0.2">
      <c r="AK626" s="2"/>
      <c r="AL626" s="90"/>
      <c r="AM626" s="91"/>
    </row>
    <row r="627" spans="37:39" x14ac:dyDescent="0.2">
      <c r="AK627" s="2"/>
      <c r="AL627" s="90"/>
      <c r="AM627" s="91"/>
    </row>
    <row r="628" spans="37:39" x14ac:dyDescent="0.2">
      <c r="AK628" s="2"/>
      <c r="AL628" s="90"/>
      <c r="AM628" s="91"/>
    </row>
    <row r="629" spans="37:39" x14ac:dyDescent="0.2">
      <c r="AK629" s="2"/>
      <c r="AL629" s="90"/>
      <c r="AM629" s="91"/>
    </row>
    <row r="630" spans="37:39" x14ac:dyDescent="0.2">
      <c r="AK630" s="2"/>
      <c r="AL630" s="90"/>
      <c r="AM630" s="91"/>
    </row>
    <row r="631" spans="37:39" x14ac:dyDescent="0.2">
      <c r="AK631" s="2"/>
      <c r="AL631" s="90"/>
      <c r="AM631" s="91"/>
    </row>
    <row r="632" spans="37:39" x14ac:dyDescent="0.2">
      <c r="AK632" s="2"/>
      <c r="AL632" s="90"/>
      <c r="AM632" s="91"/>
    </row>
    <row r="633" spans="37:39" x14ac:dyDescent="0.2">
      <c r="AK633" s="2"/>
      <c r="AL633" s="90"/>
      <c r="AM633" s="91"/>
    </row>
    <row r="634" spans="37:39" x14ac:dyDescent="0.2">
      <c r="AK634" s="2"/>
      <c r="AL634" s="90"/>
      <c r="AM634" s="91"/>
    </row>
    <row r="635" spans="37:39" x14ac:dyDescent="0.2">
      <c r="AK635" s="2"/>
      <c r="AL635" s="90"/>
      <c r="AM635" s="91"/>
    </row>
    <row r="636" spans="37:39" x14ac:dyDescent="0.2">
      <c r="AK636" s="2"/>
      <c r="AL636" s="90"/>
      <c r="AM636" s="91"/>
    </row>
    <row r="637" spans="37:39" x14ac:dyDescent="0.2">
      <c r="AK637" s="2"/>
      <c r="AL637" s="90"/>
      <c r="AM637" s="91"/>
    </row>
    <row r="638" spans="37:39" x14ac:dyDescent="0.2">
      <c r="AK638" s="2"/>
      <c r="AL638" s="90"/>
      <c r="AM638" s="91"/>
    </row>
    <row r="639" spans="37:39" x14ac:dyDescent="0.2">
      <c r="AK639" s="2"/>
      <c r="AL639" s="90"/>
      <c r="AM639" s="91"/>
    </row>
    <row r="640" spans="37:39" x14ac:dyDescent="0.2">
      <c r="AK640" s="2"/>
      <c r="AL640" s="90"/>
      <c r="AM640" s="91"/>
    </row>
    <row r="641" spans="37:39" x14ac:dyDescent="0.2">
      <c r="AK641" s="2"/>
      <c r="AL641" s="90"/>
      <c r="AM641" s="91"/>
    </row>
    <row r="642" spans="37:39" x14ac:dyDescent="0.2">
      <c r="AK642" s="2"/>
      <c r="AL642" s="90"/>
      <c r="AM642" s="91"/>
    </row>
    <row r="643" spans="37:39" x14ac:dyDescent="0.2">
      <c r="AK643" s="2"/>
      <c r="AL643" s="90"/>
      <c r="AM643" s="91"/>
    </row>
    <row r="644" spans="37:39" x14ac:dyDescent="0.2">
      <c r="AK644" s="2"/>
      <c r="AL644" s="90"/>
      <c r="AM644" s="91"/>
    </row>
    <row r="645" spans="37:39" x14ac:dyDescent="0.2">
      <c r="AK645" s="2"/>
      <c r="AL645" s="90"/>
      <c r="AM645" s="91"/>
    </row>
    <row r="646" spans="37:39" x14ac:dyDescent="0.2">
      <c r="AK646" s="2"/>
      <c r="AL646" s="90"/>
      <c r="AM646" s="91"/>
    </row>
    <row r="647" spans="37:39" x14ac:dyDescent="0.2">
      <c r="AK647" s="2"/>
      <c r="AL647" s="90"/>
      <c r="AM647" s="91"/>
    </row>
    <row r="648" spans="37:39" x14ac:dyDescent="0.2">
      <c r="AK648" s="2"/>
      <c r="AL648" s="90"/>
      <c r="AM648" s="91"/>
    </row>
    <row r="649" spans="37:39" x14ac:dyDescent="0.2">
      <c r="AK649" s="2"/>
      <c r="AL649" s="90"/>
      <c r="AM649" s="91"/>
    </row>
    <row r="650" spans="37:39" x14ac:dyDescent="0.2">
      <c r="AK650" s="2"/>
      <c r="AL650" s="90"/>
      <c r="AM650" s="91"/>
    </row>
    <row r="651" spans="37:39" x14ac:dyDescent="0.2">
      <c r="AK651" s="2"/>
      <c r="AL651" s="90"/>
      <c r="AM651" s="91"/>
    </row>
    <row r="652" spans="37:39" x14ac:dyDescent="0.2">
      <c r="AK652" s="2"/>
      <c r="AL652" s="90"/>
      <c r="AM652" s="91"/>
    </row>
    <row r="653" spans="37:39" x14ac:dyDescent="0.2">
      <c r="AK653" s="2"/>
      <c r="AL653" s="90"/>
      <c r="AM653" s="91"/>
    </row>
    <row r="654" spans="37:39" x14ac:dyDescent="0.2">
      <c r="AK654" s="2"/>
      <c r="AL654" s="90"/>
      <c r="AM654" s="91"/>
    </row>
    <row r="655" spans="37:39" x14ac:dyDescent="0.2">
      <c r="AK655" s="2"/>
      <c r="AL655" s="90"/>
      <c r="AM655" s="91"/>
    </row>
    <row r="656" spans="37:39" x14ac:dyDescent="0.2">
      <c r="AK656" s="2"/>
      <c r="AL656" s="90"/>
      <c r="AM656" s="91"/>
    </row>
    <row r="657" spans="37:39" x14ac:dyDescent="0.2">
      <c r="AK657" s="2"/>
      <c r="AL657" s="90"/>
      <c r="AM657" s="91"/>
    </row>
    <row r="658" spans="37:39" x14ac:dyDescent="0.2">
      <c r="AK658" s="2"/>
      <c r="AL658" s="90"/>
      <c r="AM658" s="91"/>
    </row>
    <row r="659" spans="37:39" x14ac:dyDescent="0.2">
      <c r="AK659" s="2"/>
      <c r="AL659" s="90"/>
      <c r="AM659" s="91"/>
    </row>
    <row r="660" spans="37:39" x14ac:dyDescent="0.2">
      <c r="AK660" s="2"/>
      <c r="AL660" s="90"/>
      <c r="AM660" s="91"/>
    </row>
    <row r="661" spans="37:39" x14ac:dyDescent="0.2">
      <c r="AK661" s="2"/>
      <c r="AL661" s="90"/>
      <c r="AM661" s="91"/>
    </row>
    <row r="662" spans="37:39" x14ac:dyDescent="0.2">
      <c r="AK662" s="2"/>
      <c r="AL662" s="90"/>
      <c r="AM662" s="91"/>
    </row>
    <row r="663" spans="37:39" x14ac:dyDescent="0.2">
      <c r="AK663" s="2"/>
      <c r="AL663" s="90"/>
      <c r="AM663" s="91"/>
    </row>
    <row r="664" spans="37:39" x14ac:dyDescent="0.2">
      <c r="AK664" s="2"/>
      <c r="AL664" s="90"/>
      <c r="AM664" s="91"/>
    </row>
    <row r="665" spans="37:39" x14ac:dyDescent="0.2">
      <c r="AK665" s="2"/>
      <c r="AL665" s="90"/>
      <c r="AM665" s="91"/>
    </row>
    <row r="666" spans="37:39" x14ac:dyDescent="0.2">
      <c r="AK666" s="2"/>
      <c r="AL666" s="90"/>
      <c r="AM666" s="91"/>
    </row>
    <row r="667" spans="37:39" x14ac:dyDescent="0.2">
      <c r="AK667" s="2"/>
      <c r="AL667" s="90"/>
      <c r="AM667" s="91"/>
    </row>
    <row r="668" spans="37:39" x14ac:dyDescent="0.2">
      <c r="AK668" s="2"/>
      <c r="AL668" s="90"/>
      <c r="AM668" s="91"/>
    </row>
    <row r="669" spans="37:39" x14ac:dyDescent="0.2">
      <c r="AK669" s="2"/>
      <c r="AL669" s="90"/>
      <c r="AM669" s="91"/>
    </row>
    <row r="670" spans="37:39" x14ac:dyDescent="0.2">
      <c r="AK670" s="2"/>
      <c r="AL670" s="90"/>
      <c r="AM670" s="91"/>
    </row>
    <row r="671" spans="37:39" x14ac:dyDescent="0.2">
      <c r="AK671" s="2"/>
      <c r="AL671" s="90"/>
      <c r="AM671" s="91"/>
    </row>
    <row r="672" spans="37:39" x14ac:dyDescent="0.2">
      <c r="AK672" s="2"/>
      <c r="AL672" s="90"/>
      <c r="AM672" s="91"/>
    </row>
    <row r="673" spans="36:39" x14ac:dyDescent="0.2">
      <c r="AK673" s="2"/>
      <c r="AL673" s="90"/>
      <c r="AM673" s="91"/>
    </row>
    <row r="674" spans="36:39" x14ac:dyDescent="0.2">
      <c r="AK674" s="2"/>
      <c r="AL674" s="90"/>
      <c r="AM674" s="91"/>
    </row>
    <row r="675" spans="36:39" x14ac:dyDescent="0.2">
      <c r="AK675" s="2"/>
      <c r="AL675" s="90"/>
      <c r="AM675" s="91"/>
    </row>
    <row r="676" spans="36:39" x14ac:dyDescent="0.2">
      <c r="AK676" s="2"/>
      <c r="AL676" s="90"/>
      <c r="AM676" s="91"/>
    </row>
    <row r="677" spans="36:39" x14ac:dyDescent="0.2">
      <c r="AK677" s="2"/>
      <c r="AL677" s="90"/>
      <c r="AM677" s="91"/>
    </row>
    <row r="678" spans="36:39" x14ac:dyDescent="0.2">
      <c r="AK678" s="2"/>
      <c r="AL678" s="90"/>
      <c r="AM678" s="91"/>
    </row>
    <row r="679" spans="36:39" x14ac:dyDescent="0.2">
      <c r="AK679" s="2"/>
      <c r="AL679" s="90"/>
      <c r="AM679" s="91"/>
    </row>
    <row r="680" spans="36:39" x14ac:dyDescent="0.2">
      <c r="AK680" s="2"/>
      <c r="AL680" s="90"/>
      <c r="AM680" s="91"/>
    </row>
    <row r="681" spans="36:39" x14ac:dyDescent="0.2">
      <c r="AK681" s="2"/>
      <c r="AL681" s="90"/>
      <c r="AM681" s="91"/>
    </row>
    <row r="682" spans="36:39" x14ac:dyDescent="0.2">
      <c r="AK682" s="2"/>
      <c r="AL682" s="90"/>
      <c r="AM682" s="91"/>
    </row>
    <row r="683" spans="36:39" x14ac:dyDescent="0.2">
      <c r="AK683" s="2"/>
      <c r="AL683" s="90"/>
      <c r="AM683" s="91"/>
    </row>
    <row r="684" spans="36:39" x14ac:dyDescent="0.2">
      <c r="AK684" s="2"/>
      <c r="AL684" s="90"/>
      <c r="AM684" s="91"/>
    </row>
    <row r="685" spans="36:39" ht="13.5" thickBot="1" x14ac:dyDescent="0.25">
      <c r="AK685" s="2"/>
      <c r="AL685" s="90"/>
      <c r="AM685" s="91"/>
    </row>
    <row r="686" spans="36:39" ht="13.5" thickBot="1" x14ac:dyDescent="0.25">
      <c r="AJ686" s="87"/>
      <c r="AK686" s="87"/>
      <c r="AL686" s="89"/>
      <c r="AM686" s="92"/>
    </row>
    <row r="687" spans="36:39" x14ac:dyDescent="0.2">
      <c r="AK687" s="2"/>
      <c r="AL687" s="90"/>
      <c r="AM687" s="91"/>
    </row>
    <row r="688" spans="36:39" x14ac:dyDescent="0.2">
      <c r="AK688" s="2"/>
      <c r="AL688" s="90"/>
      <c r="AM688" s="91"/>
    </row>
    <row r="689" spans="37:39" x14ac:dyDescent="0.2">
      <c r="AK689" s="2"/>
      <c r="AL689" s="90"/>
      <c r="AM689" s="91"/>
    </row>
    <row r="690" spans="37:39" x14ac:dyDescent="0.2">
      <c r="AK690" s="2"/>
      <c r="AL690" s="90"/>
      <c r="AM690" s="91"/>
    </row>
    <row r="691" spans="37:39" x14ac:dyDescent="0.2">
      <c r="AK691" s="2"/>
      <c r="AL691" s="90"/>
      <c r="AM691" s="91"/>
    </row>
    <row r="692" spans="37:39" x14ac:dyDescent="0.2">
      <c r="AK692" s="2"/>
      <c r="AL692" s="90"/>
      <c r="AM692" s="91"/>
    </row>
    <row r="693" spans="37:39" x14ac:dyDescent="0.2">
      <c r="AK693" s="2"/>
      <c r="AL693" s="90"/>
      <c r="AM693" s="91"/>
    </row>
    <row r="694" spans="37:39" x14ac:dyDescent="0.2">
      <c r="AK694" s="2"/>
      <c r="AL694" s="90"/>
      <c r="AM694" s="91"/>
    </row>
    <row r="695" spans="37:39" x14ac:dyDescent="0.2">
      <c r="AK695" s="2"/>
      <c r="AL695" s="90"/>
      <c r="AM695" s="91"/>
    </row>
    <row r="696" spans="37:39" x14ac:dyDescent="0.2">
      <c r="AK696" s="2"/>
      <c r="AL696" s="90"/>
      <c r="AM696" s="91"/>
    </row>
    <row r="697" spans="37:39" x14ac:dyDescent="0.2">
      <c r="AK697" s="2"/>
      <c r="AL697" s="90"/>
      <c r="AM697" s="91"/>
    </row>
    <row r="698" spans="37:39" x14ac:dyDescent="0.2">
      <c r="AK698" s="2"/>
      <c r="AL698" s="90"/>
      <c r="AM698" s="91"/>
    </row>
    <row r="699" spans="37:39" x14ac:dyDescent="0.2">
      <c r="AK699" s="2"/>
      <c r="AL699" s="90"/>
      <c r="AM699" s="91"/>
    </row>
    <row r="700" spans="37:39" x14ac:dyDescent="0.2">
      <c r="AK700" s="2"/>
      <c r="AL700" s="90"/>
      <c r="AM700" s="91"/>
    </row>
    <row r="701" spans="37:39" x14ac:dyDescent="0.2">
      <c r="AK701" s="2"/>
      <c r="AL701" s="90"/>
      <c r="AM701" s="91"/>
    </row>
    <row r="702" spans="37:39" x14ac:dyDescent="0.2">
      <c r="AK702" s="2"/>
      <c r="AL702" s="90"/>
      <c r="AM702" s="91"/>
    </row>
    <row r="703" spans="37:39" x14ac:dyDescent="0.2">
      <c r="AK703" s="2"/>
      <c r="AL703" s="90"/>
      <c r="AM703" s="91"/>
    </row>
    <row r="704" spans="37:39" x14ac:dyDescent="0.2">
      <c r="AK704" s="2"/>
      <c r="AL704" s="90"/>
      <c r="AM704" s="91"/>
    </row>
    <row r="705" spans="37:39" x14ac:dyDescent="0.2">
      <c r="AK705" s="2"/>
      <c r="AL705" s="90"/>
      <c r="AM705" s="91"/>
    </row>
    <row r="706" spans="37:39" x14ac:dyDescent="0.2">
      <c r="AK706" s="2"/>
      <c r="AL706" s="90"/>
      <c r="AM706" s="91"/>
    </row>
    <row r="707" spans="37:39" x14ac:dyDescent="0.2">
      <c r="AK707" s="2"/>
      <c r="AL707" s="90"/>
      <c r="AM707" s="91"/>
    </row>
    <row r="708" spans="37:39" x14ac:dyDescent="0.2">
      <c r="AK708" s="2"/>
      <c r="AL708" s="90"/>
      <c r="AM708" s="91"/>
    </row>
    <row r="709" spans="37:39" x14ac:dyDescent="0.2">
      <c r="AK709" s="2"/>
      <c r="AL709" s="90"/>
      <c r="AM709" s="91"/>
    </row>
    <row r="710" spans="37:39" x14ac:dyDescent="0.2">
      <c r="AK710" s="2"/>
      <c r="AL710" s="90"/>
      <c r="AM710" s="91"/>
    </row>
    <row r="711" spans="37:39" x14ac:dyDescent="0.2">
      <c r="AK711" s="2"/>
      <c r="AL711" s="90"/>
      <c r="AM711" s="91"/>
    </row>
    <row r="712" spans="37:39" x14ac:dyDescent="0.2">
      <c r="AK712" s="2"/>
      <c r="AL712" s="90"/>
      <c r="AM712" s="91"/>
    </row>
    <row r="713" spans="37:39" x14ac:dyDescent="0.2">
      <c r="AK713" s="2"/>
      <c r="AL713" s="90"/>
      <c r="AM713" s="91"/>
    </row>
    <row r="714" spans="37:39" x14ac:dyDescent="0.2">
      <c r="AK714" s="2"/>
      <c r="AL714" s="90"/>
      <c r="AM714" s="91"/>
    </row>
    <row r="715" spans="37:39" x14ac:dyDescent="0.2">
      <c r="AK715" s="2"/>
      <c r="AL715" s="90"/>
      <c r="AM715" s="91"/>
    </row>
    <row r="716" spans="37:39" x14ac:dyDescent="0.2">
      <c r="AK716" s="2"/>
      <c r="AL716" s="90"/>
      <c r="AM716" s="91"/>
    </row>
    <row r="717" spans="37:39" x14ac:dyDescent="0.2">
      <c r="AK717" s="2"/>
      <c r="AL717" s="90"/>
      <c r="AM717" s="91"/>
    </row>
    <row r="718" spans="37:39" x14ac:dyDescent="0.2">
      <c r="AK718" s="2"/>
      <c r="AL718" s="90"/>
      <c r="AM718" s="91"/>
    </row>
    <row r="719" spans="37:39" x14ac:dyDescent="0.2">
      <c r="AK719" s="2"/>
      <c r="AL719" s="90"/>
      <c r="AM719" s="91"/>
    </row>
    <row r="720" spans="37:39" x14ac:dyDescent="0.2">
      <c r="AK720" s="2"/>
      <c r="AL720" s="90"/>
      <c r="AM720" s="91"/>
    </row>
    <row r="721" spans="37:39" x14ac:dyDescent="0.2">
      <c r="AK721" s="2"/>
      <c r="AL721" s="90"/>
      <c r="AM721" s="91"/>
    </row>
    <row r="722" spans="37:39" x14ac:dyDescent="0.2">
      <c r="AK722" s="2"/>
      <c r="AL722" s="90"/>
      <c r="AM722" s="91"/>
    </row>
    <row r="723" spans="37:39" x14ac:dyDescent="0.2">
      <c r="AK723" s="2"/>
      <c r="AL723" s="90"/>
      <c r="AM723" s="91"/>
    </row>
    <row r="724" spans="37:39" x14ac:dyDescent="0.2">
      <c r="AK724" s="2"/>
      <c r="AL724" s="90"/>
      <c r="AM724" s="91"/>
    </row>
    <row r="725" spans="37:39" x14ac:dyDescent="0.2">
      <c r="AK725" s="2"/>
      <c r="AL725" s="90"/>
      <c r="AM725" s="91"/>
    </row>
    <row r="726" spans="37:39" x14ac:dyDescent="0.2">
      <c r="AK726" s="2"/>
      <c r="AL726" s="90"/>
      <c r="AM726" s="91"/>
    </row>
    <row r="727" spans="37:39" x14ac:dyDescent="0.2">
      <c r="AK727" s="2"/>
      <c r="AL727" s="90"/>
      <c r="AM727" s="91"/>
    </row>
    <row r="728" spans="37:39" x14ac:dyDescent="0.2">
      <c r="AK728" s="2"/>
      <c r="AL728" s="90"/>
      <c r="AM728" s="91"/>
    </row>
    <row r="729" spans="37:39" x14ac:dyDescent="0.2">
      <c r="AK729" s="2"/>
      <c r="AL729" s="90"/>
      <c r="AM729" s="91"/>
    </row>
    <row r="730" spans="37:39" x14ac:dyDescent="0.2">
      <c r="AK730" s="2"/>
      <c r="AL730" s="90"/>
      <c r="AM730" s="91"/>
    </row>
    <row r="731" spans="37:39" x14ac:dyDescent="0.2">
      <c r="AK731" s="2"/>
      <c r="AL731" s="90"/>
      <c r="AM731" s="91"/>
    </row>
    <row r="732" spans="37:39" x14ac:dyDescent="0.2">
      <c r="AK732" s="2"/>
      <c r="AL732" s="90"/>
      <c r="AM732" s="91"/>
    </row>
    <row r="733" spans="37:39" x14ac:dyDescent="0.2">
      <c r="AK733" s="2"/>
      <c r="AL733" s="90"/>
      <c r="AM733" s="91"/>
    </row>
    <row r="734" spans="37:39" x14ac:dyDescent="0.2">
      <c r="AK734" s="2"/>
      <c r="AL734" s="90"/>
      <c r="AM734" s="91"/>
    </row>
    <row r="735" spans="37:39" x14ac:dyDescent="0.2">
      <c r="AK735" s="2"/>
      <c r="AL735" s="90"/>
      <c r="AM735" s="91"/>
    </row>
    <row r="736" spans="37:39" x14ac:dyDescent="0.2">
      <c r="AK736" s="2"/>
      <c r="AL736" s="90"/>
      <c r="AM736" s="91"/>
    </row>
    <row r="737" spans="37:39" x14ac:dyDescent="0.2">
      <c r="AK737" s="2"/>
      <c r="AL737" s="90"/>
      <c r="AM737" s="91"/>
    </row>
    <row r="738" spans="37:39" x14ac:dyDescent="0.2">
      <c r="AK738" s="2"/>
      <c r="AL738" s="90"/>
      <c r="AM738" s="91"/>
    </row>
    <row r="739" spans="37:39" x14ac:dyDescent="0.2">
      <c r="AK739" s="2"/>
      <c r="AL739" s="90"/>
      <c r="AM739" s="91"/>
    </row>
    <row r="740" spans="37:39" x14ac:dyDescent="0.2">
      <c r="AK740" s="2"/>
      <c r="AL740" s="90"/>
      <c r="AM740" s="91"/>
    </row>
    <row r="741" spans="37:39" x14ac:dyDescent="0.2">
      <c r="AK741" s="2"/>
      <c r="AL741" s="90"/>
      <c r="AM741" s="91"/>
    </row>
    <row r="742" spans="37:39" x14ac:dyDescent="0.2">
      <c r="AK742" s="2"/>
      <c r="AL742" s="90"/>
      <c r="AM742" s="91"/>
    </row>
    <row r="743" spans="37:39" x14ac:dyDescent="0.2">
      <c r="AK743" s="2"/>
      <c r="AL743" s="90"/>
      <c r="AM743" s="91"/>
    </row>
    <row r="744" spans="37:39" x14ac:dyDescent="0.2">
      <c r="AK744" s="2"/>
      <c r="AL744" s="90"/>
      <c r="AM744" s="91"/>
    </row>
    <row r="745" spans="37:39" x14ac:dyDescent="0.2">
      <c r="AK745" s="2"/>
      <c r="AL745" s="90"/>
      <c r="AM745" s="91"/>
    </row>
    <row r="746" spans="37:39" x14ac:dyDescent="0.2">
      <c r="AK746" s="2"/>
      <c r="AL746" s="90"/>
      <c r="AM746" s="91"/>
    </row>
    <row r="747" spans="37:39" x14ac:dyDescent="0.2">
      <c r="AK747" s="2"/>
      <c r="AL747" s="90"/>
      <c r="AM747" s="91"/>
    </row>
    <row r="748" spans="37:39" x14ac:dyDescent="0.2">
      <c r="AK748" s="2"/>
      <c r="AL748" s="90"/>
      <c r="AM748" s="91"/>
    </row>
    <row r="749" spans="37:39" x14ac:dyDescent="0.2">
      <c r="AK749" s="2"/>
      <c r="AL749" s="90"/>
      <c r="AM749" s="91"/>
    </row>
    <row r="750" spans="37:39" x14ac:dyDescent="0.2">
      <c r="AK750" s="2"/>
      <c r="AL750" s="90"/>
      <c r="AM750" s="91"/>
    </row>
    <row r="751" spans="37:39" x14ac:dyDescent="0.2">
      <c r="AK751" s="2"/>
      <c r="AL751" s="90"/>
      <c r="AM751" s="91"/>
    </row>
    <row r="752" spans="37:39" x14ac:dyDescent="0.2">
      <c r="AK752" s="2"/>
      <c r="AL752" s="90"/>
      <c r="AM752" s="91"/>
    </row>
    <row r="753" spans="37:39" x14ac:dyDescent="0.2">
      <c r="AK753" s="2"/>
      <c r="AL753" s="90"/>
      <c r="AM753" s="91"/>
    </row>
    <row r="754" spans="37:39" x14ac:dyDescent="0.2">
      <c r="AK754" s="2"/>
      <c r="AL754" s="90"/>
      <c r="AM754" s="91"/>
    </row>
    <row r="755" spans="37:39" x14ac:dyDescent="0.2">
      <c r="AK755" s="2"/>
      <c r="AL755" s="90"/>
      <c r="AM755" s="91"/>
    </row>
    <row r="756" spans="37:39" x14ac:dyDescent="0.2">
      <c r="AK756" s="2"/>
      <c r="AL756" s="90"/>
      <c r="AM756" s="91"/>
    </row>
    <row r="757" spans="37:39" x14ac:dyDescent="0.2">
      <c r="AK757" s="2"/>
      <c r="AL757" s="90"/>
      <c r="AM757" s="91"/>
    </row>
    <row r="758" spans="37:39" x14ac:dyDescent="0.2">
      <c r="AK758" s="2"/>
      <c r="AL758" s="90"/>
      <c r="AM758" s="91"/>
    </row>
    <row r="759" spans="37:39" x14ac:dyDescent="0.2">
      <c r="AK759" s="2"/>
      <c r="AL759" s="90"/>
      <c r="AM759" s="91"/>
    </row>
    <row r="760" spans="37:39" x14ac:dyDescent="0.2">
      <c r="AK760" s="2"/>
      <c r="AL760" s="90"/>
      <c r="AM760" s="91"/>
    </row>
    <row r="761" spans="37:39" x14ac:dyDescent="0.2">
      <c r="AK761" s="2"/>
      <c r="AL761" s="90"/>
      <c r="AM761" s="91"/>
    </row>
    <row r="762" spans="37:39" x14ac:dyDescent="0.2">
      <c r="AK762" s="2"/>
      <c r="AL762" s="90"/>
      <c r="AM762" s="91"/>
    </row>
    <row r="763" spans="37:39" x14ac:dyDescent="0.2">
      <c r="AK763" s="2"/>
      <c r="AL763" s="90"/>
      <c r="AM763" s="91"/>
    </row>
    <row r="764" spans="37:39" x14ac:dyDescent="0.2">
      <c r="AK764" s="2"/>
      <c r="AL764" s="90"/>
      <c r="AM764" s="91"/>
    </row>
    <row r="765" spans="37:39" x14ac:dyDescent="0.2">
      <c r="AK765" s="2"/>
      <c r="AL765" s="90"/>
      <c r="AM765" s="91"/>
    </row>
    <row r="766" spans="37:39" x14ac:dyDescent="0.2">
      <c r="AK766" s="2"/>
      <c r="AL766" s="90"/>
      <c r="AM766" s="91"/>
    </row>
    <row r="767" spans="37:39" x14ac:dyDescent="0.2">
      <c r="AK767" s="2"/>
      <c r="AL767" s="90"/>
      <c r="AM767" s="91"/>
    </row>
    <row r="768" spans="37:39" x14ac:dyDescent="0.2">
      <c r="AK768" s="2"/>
      <c r="AL768" s="90"/>
      <c r="AM768" s="91"/>
    </row>
    <row r="769" spans="36:39" ht="13.5" thickBot="1" x14ac:dyDescent="0.25">
      <c r="AK769" s="2"/>
      <c r="AL769" s="90"/>
      <c r="AM769" s="91"/>
    </row>
    <row r="770" spans="36:39" ht="13.5" thickBot="1" x14ac:dyDescent="0.25">
      <c r="AJ770" s="87"/>
      <c r="AK770" s="87"/>
      <c r="AL770" s="89"/>
      <c r="AM770" s="92"/>
    </row>
    <row r="771" spans="36:39" x14ac:dyDescent="0.2">
      <c r="AK771" s="2"/>
      <c r="AL771" s="90"/>
      <c r="AM771" s="91"/>
    </row>
    <row r="772" spans="36:39" x14ac:dyDescent="0.2">
      <c r="AK772" s="2"/>
      <c r="AL772" s="90"/>
      <c r="AM772" s="91"/>
    </row>
    <row r="773" spans="36:39" x14ac:dyDescent="0.2">
      <c r="AK773" s="2"/>
      <c r="AL773" s="90"/>
      <c r="AM773" s="91"/>
    </row>
    <row r="774" spans="36:39" x14ac:dyDescent="0.2">
      <c r="AK774" s="2"/>
      <c r="AL774" s="90"/>
      <c r="AM774" s="91"/>
    </row>
    <row r="775" spans="36:39" x14ac:dyDescent="0.2">
      <c r="AK775" s="2"/>
      <c r="AL775" s="90"/>
      <c r="AM775" s="91"/>
    </row>
    <row r="776" spans="36:39" x14ac:dyDescent="0.2">
      <c r="AK776" s="2"/>
      <c r="AL776" s="90"/>
      <c r="AM776" s="91"/>
    </row>
    <row r="777" spans="36:39" x14ac:dyDescent="0.2">
      <c r="AK777" s="2"/>
      <c r="AL777" s="90"/>
      <c r="AM777" s="91"/>
    </row>
    <row r="778" spans="36:39" x14ac:dyDescent="0.2">
      <c r="AK778" s="2"/>
      <c r="AL778" s="90"/>
      <c r="AM778" s="91"/>
    </row>
    <row r="779" spans="36:39" x14ac:dyDescent="0.2">
      <c r="AK779" s="2"/>
      <c r="AL779" s="90"/>
      <c r="AM779" s="91"/>
    </row>
    <row r="780" spans="36:39" x14ac:dyDescent="0.2">
      <c r="AK780" s="2"/>
      <c r="AL780" s="90"/>
      <c r="AM780" s="91"/>
    </row>
    <row r="781" spans="36:39" x14ac:dyDescent="0.2">
      <c r="AK781" s="2"/>
      <c r="AL781" s="90"/>
      <c r="AM781" s="91"/>
    </row>
    <row r="782" spans="36:39" x14ac:dyDescent="0.2">
      <c r="AK782" s="2"/>
      <c r="AL782" s="90"/>
      <c r="AM782" s="91"/>
    </row>
    <row r="783" spans="36:39" x14ac:dyDescent="0.2">
      <c r="AK783" s="2"/>
      <c r="AL783" s="90"/>
      <c r="AM783" s="91"/>
    </row>
    <row r="784" spans="36:39" x14ac:dyDescent="0.2">
      <c r="AK784" s="2"/>
      <c r="AL784" s="90"/>
      <c r="AM784" s="91"/>
    </row>
    <row r="785" spans="37:39" x14ac:dyDescent="0.2">
      <c r="AK785" s="2"/>
      <c r="AL785" s="90"/>
      <c r="AM785" s="91"/>
    </row>
    <row r="786" spans="37:39" x14ac:dyDescent="0.2">
      <c r="AK786" s="2"/>
      <c r="AL786" s="90"/>
      <c r="AM786" s="91"/>
    </row>
    <row r="787" spans="37:39" x14ac:dyDescent="0.2">
      <c r="AK787" s="2"/>
      <c r="AL787" s="90"/>
      <c r="AM787" s="91"/>
    </row>
    <row r="788" spans="37:39" x14ac:dyDescent="0.2">
      <c r="AK788" s="2"/>
      <c r="AL788" s="90"/>
      <c r="AM788" s="91"/>
    </row>
    <row r="789" spans="37:39" x14ac:dyDescent="0.2">
      <c r="AK789" s="2"/>
      <c r="AL789" s="90"/>
      <c r="AM789" s="91"/>
    </row>
    <row r="790" spans="37:39" x14ac:dyDescent="0.2">
      <c r="AK790" s="2"/>
      <c r="AL790" s="90"/>
      <c r="AM790" s="91"/>
    </row>
    <row r="791" spans="37:39" x14ac:dyDescent="0.2">
      <c r="AK791" s="2"/>
      <c r="AL791" s="90"/>
      <c r="AM791" s="91"/>
    </row>
    <row r="792" spans="37:39" x14ac:dyDescent="0.2">
      <c r="AK792" s="2"/>
      <c r="AL792" s="90"/>
      <c r="AM792" s="91"/>
    </row>
    <row r="793" spans="37:39" x14ac:dyDescent="0.2">
      <c r="AK793" s="2"/>
      <c r="AL793" s="90"/>
      <c r="AM793" s="91"/>
    </row>
    <row r="794" spans="37:39" x14ac:dyDescent="0.2">
      <c r="AK794" s="2"/>
      <c r="AL794" s="90"/>
      <c r="AM794" s="91"/>
    </row>
    <row r="795" spans="37:39" x14ac:dyDescent="0.2">
      <c r="AK795" s="2"/>
      <c r="AL795" s="90"/>
      <c r="AM795" s="91"/>
    </row>
    <row r="796" spans="37:39" x14ac:dyDescent="0.2">
      <c r="AK796" s="2"/>
      <c r="AL796" s="90"/>
      <c r="AM796" s="91"/>
    </row>
    <row r="797" spans="37:39" x14ac:dyDescent="0.2">
      <c r="AK797" s="2"/>
      <c r="AL797" s="90"/>
      <c r="AM797" s="91"/>
    </row>
    <row r="798" spans="37:39" x14ac:dyDescent="0.2">
      <c r="AK798" s="2"/>
      <c r="AL798" s="90"/>
      <c r="AM798" s="91"/>
    </row>
    <row r="799" spans="37:39" x14ac:dyDescent="0.2">
      <c r="AK799" s="2"/>
      <c r="AL799" s="90"/>
      <c r="AM799" s="91"/>
    </row>
    <row r="800" spans="37:39" x14ac:dyDescent="0.2">
      <c r="AK800" s="2"/>
      <c r="AL800" s="90"/>
      <c r="AM800" s="91"/>
    </row>
    <row r="801" spans="37:39" x14ac:dyDescent="0.2">
      <c r="AK801" s="2"/>
      <c r="AL801" s="90"/>
      <c r="AM801" s="91"/>
    </row>
    <row r="802" spans="37:39" x14ac:dyDescent="0.2">
      <c r="AK802" s="2"/>
      <c r="AL802" s="90"/>
      <c r="AM802" s="91"/>
    </row>
    <row r="803" spans="37:39" x14ac:dyDescent="0.2">
      <c r="AK803" s="2"/>
      <c r="AL803" s="90"/>
      <c r="AM803" s="91"/>
    </row>
    <row r="804" spans="37:39" x14ac:dyDescent="0.2">
      <c r="AK804" s="2"/>
      <c r="AL804" s="90"/>
      <c r="AM804" s="91"/>
    </row>
    <row r="805" spans="37:39" x14ac:dyDescent="0.2">
      <c r="AK805" s="2"/>
      <c r="AL805" s="90"/>
      <c r="AM805" s="91"/>
    </row>
    <row r="806" spans="37:39" x14ac:dyDescent="0.2">
      <c r="AK806" s="2"/>
      <c r="AL806" s="90"/>
      <c r="AM806" s="91"/>
    </row>
    <row r="807" spans="37:39" x14ac:dyDescent="0.2">
      <c r="AK807" s="2"/>
      <c r="AL807" s="90"/>
      <c r="AM807" s="91"/>
    </row>
    <row r="808" spans="37:39" x14ac:dyDescent="0.2">
      <c r="AK808" s="2"/>
      <c r="AL808" s="90"/>
      <c r="AM808" s="91"/>
    </row>
    <row r="809" spans="37:39" x14ac:dyDescent="0.2">
      <c r="AK809" s="2"/>
      <c r="AL809" s="90"/>
      <c r="AM809" s="91"/>
    </row>
    <row r="810" spans="37:39" x14ac:dyDescent="0.2">
      <c r="AK810" s="2"/>
      <c r="AL810" s="90"/>
      <c r="AM810" s="91"/>
    </row>
    <row r="811" spans="37:39" x14ac:dyDescent="0.2">
      <c r="AK811" s="2"/>
      <c r="AL811" s="90"/>
      <c r="AM811" s="91"/>
    </row>
    <row r="812" spans="37:39" x14ac:dyDescent="0.2">
      <c r="AK812" s="2"/>
      <c r="AL812" s="90"/>
      <c r="AM812" s="91"/>
    </row>
    <row r="813" spans="37:39" x14ac:dyDescent="0.2">
      <c r="AK813" s="2"/>
      <c r="AL813" s="90"/>
      <c r="AM813" s="91"/>
    </row>
    <row r="814" spans="37:39" x14ac:dyDescent="0.2">
      <c r="AK814" s="2"/>
      <c r="AL814" s="90"/>
      <c r="AM814" s="91"/>
    </row>
    <row r="815" spans="37:39" x14ac:dyDescent="0.2">
      <c r="AK815" s="2"/>
      <c r="AL815" s="90"/>
      <c r="AM815" s="91"/>
    </row>
    <row r="816" spans="37:39" x14ac:dyDescent="0.2">
      <c r="AK816" s="2"/>
      <c r="AL816" s="90"/>
      <c r="AM816" s="91"/>
    </row>
    <row r="817" spans="37:39" x14ac:dyDescent="0.2">
      <c r="AK817" s="2"/>
      <c r="AL817" s="90"/>
      <c r="AM817" s="91"/>
    </row>
    <row r="818" spans="37:39" x14ac:dyDescent="0.2">
      <c r="AK818" s="2"/>
      <c r="AL818" s="90"/>
      <c r="AM818" s="91"/>
    </row>
    <row r="819" spans="37:39" x14ac:dyDescent="0.2">
      <c r="AK819" s="2"/>
      <c r="AL819" s="90"/>
      <c r="AM819" s="91"/>
    </row>
    <row r="820" spans="37:39" x14ac:dyDescent="0.2">
      <c r="AK820" s="2"/>
      <c r="AL820" s="90"/>
      <c r="AM820" s="91"/>
    </row>
    <row r="821" spans="37:39" x14ac:dyDescent="0.2">
      <c r="AK821" s="2"/>
      <c r="AL821" s="90"/>
      <c r="AM821" s="91"/>
    </row>
    <row r="822" spans="37:39" x14ac:dyDescent="0.2">
      <c r="AK822" s="2"/>
      <c r="AL822" s="90"/>
      <c r="AM822" s="91"/>
    </row>
    <row r="823" spans="37:39" x14ac:dyDescent="0.2">
      <c r="AK823" s="2"/>
      <c r="AL823" s="90"/>
      <c r="AM823" s="91"/>
    </row>
    <row r="824" spans="37:39" x14ac:dyDescent="0.2">
      <c r="AK824" s="2"/>
      <c r="AL824" s="90"/>
      <c r="AM824" s="91"/>
    </row>
    <row r="825" spans="37:39" x14ac:dyDescent="0.2">
      <c r="AK825" s="2"/>
      <c r="AL825" s="90"/>
      <c r="AM825" s="91"/>
    </row>
    <row r="826" spans="37:39" x14ac:dyDescent="0.2">
      <c r="AK826" s="2"/>
      <c r="AL826" s="90"/>
      <c r="AM826" s="91"/>
    </row>
    <row r="827" spans="37:39" x14ac:dyDescent="0.2">
      <c r="AK827" s="2"/>
      <c r="AL827" s="90"/>
      <c r="AM827" s="91"/>
    </row>
    <row r="828" spans="37:39" x14ac:dyDescent="0.2">
      <c r="AK828" s="2"/>
      <c r="AL828" s="90"/>
      <c r="AM828" s="91"/>
    </row>
    <row r="829" spans="37:39" x14ac:dyDescent="0.2">
      <c r="AK829" s="2"/>
      <c r="AL829" s="90"/>
      <c r="AM829" s="91"/>
    </row>
    <row r="830" spans="37:39" x14ac:dyDescent="0.2">
      <c r="AK830" s="2"/>
      <c r="AL830" s="90"/>
      <c r="AM830" s="91"/>
    </row>
    <row r="831" spans="37:39" x14ac:dyDescent="0.2">
      <c r="AK831" s="2"/>
      <c r="AL831" s="90"/>
      <c r="AM831" s="91"/>
    </row>
    <row r="832" spans="37:39" x14ac:dyDescent="0.2">
      <c r="AK832" s="2"/>
      <c r="AL832" s="90"/>
      <c r="AM832" s="91"/>
    </row>
    <row r="833" spans="37:39" x14ac:dyDescent="0.2">
      <c r="AK833" s="2"/>
      <c r="AL833" s="90"/>
      <c r="AM833" s="91"/>
    </row>
    <row r="834" spans="37:39" x14ac:dyDescent="0.2">
      <c r="AK834" s="2"/>
      <c r="AL834" s="90"/>
      <c r="AM834" s="91"/>
    </row>
    <row r="835" spans="37:39" x14ac:dyDescent="0.2">
      <c r="AK835" s="2"/>
      <c r="AL835" s="90"/>
      <c r="AM835" s="91"/>
    </row>
    <row r="836" spans="37:39" x14ac:dyDescent="0.2">
      <c r="AK836" s="2"/>
      <c r="AL836" s="90"/>
      <c r="AM836" s="91"/>
    </row>
    <row r="837" spans="37:39" x14ac:dyDescent="0.2">
      <c r="AK837" s="2"/>
      <c r="AL837" s="90"/>
      <c r="AM837" s="91"/>
    </row>
    <row r="838" spans="37:39" x14ac:dyDescent="0.2">
      <c r="AK838" s="2"/>
      <c r="AL838" s="90"/>
      <c r="AM838" s="91"/>
    </row>
    <row r="839" spans="37:39" x14ac:dyDescent="0.2">
      <c r="AK839" s="2"/>
      <c r="AL839" s="90"/>
      <c r="AM839" s="91"/>
    </row>
    <row r="840" spans="37:39" x14ac:dyDescent="0.2">
      <c r="AK840" s="2"/>
      <c r="AL840" s="90"/>
      <c r="AM840" s="91"/>
    </row>
    <row r="841" spans="37:39" x14ac:dyDescent="0.2">
      <c r="AK841" s="2"/>
      <c r="AL841" s="90"/>
      <c r="AM841" s="91"/>
    </row>
    <row r="842" spans="37:39" x14ac:dyDescent="0.2">
      <c r="AK842" s="2"/>
      <c r="AL842" s="90"/>
      <c r="AM842" s="91"/>
    </row>
    <row r="843" spans="37:39" x14ac:dyDescent="0.2">
      <c r="AK843" s="2"/>
      <c r="AL843" s="90"/>
      <c r="AM843" s="91"/>
    </row>
    <row r="844" spans="37:39" x14ac:dyDescent="0.2">
      <c r="AK844" s="2"/>
      <c r="AL844" s="90"/>
      <c r="AM844" s="91"/>
    </row>
    <row r="845" spans="37:39" x14ac:dyDescent="0.2">
      <c r="AK845" s="2"/>
      <c r="AL845" s="90"/>
      <c r="AM845" s="91"/>
    </row>
    <row r="846" spans="37:39" x14ac:dyDescent="0.2">
      <c r="AK846" s="2"/>
      <c r="AL846" s="90"/>
      <c r="AM846" s="91"/>
    </row>
    <row r="847" spans="37:39" x14ac:dyDescent="0.2">
      <c r="AK847" s="2"/>
      <c r="AL847" s="90"/>
      <c r="AM847" s="91"/>
    </row>
    <row r="848" spans="37:39" x14ac:dyDescent="0.2">
      <c r="AK848" s="2"/>
      <c r="AL848" s="90"/>
      <c r="AM848" s="91"/>
    </row>
    <row r="849" spans="36:39" x14ac:dyDescent="0.2">
      <c r="AK849" s="2"/>
      <c r="AL849" s="90"/>
      <c r="AM849" s="91"/>
    </row>
    <row r="850" spans="36:39" x14ac:dyDescent="0.2">
      <c r="AK850" s="2"/>
      <c r="AL850" s="90"/>
      <c r="AM850" s="91"/>
    </row>
    <row r="851" spans="36:39" x14ac:dyDescent="0.2">
      <c r="AK851" s="2"/>
      <c r="AL851" s="90"/>
      <c r="AM851" s="91"/>
    </row>
    <row r="852" spans="36:39" x14ac:dyDescent="0.2">
      <c r="AK852" s="2"/>
      <c r="AL852" s="90"/>
      <c r="AM852" s="91"/>
    </row>
    <row r="853" spans="36:39" ht="13.5" thickBot="1" x14ac:dyDescent="0.25">
      <c r="AK853" s="2"/>
      <c r="AL853" s="90"/>
      <c r="AM853" s="91"/>
    </row>
    <row r="854" spans="36:39" ht="13.5" thickBot="1" x14ac:dyDescent="0.25">
      <c r="AJ854" s="87"/>
      <c r="AK854" s="87"/>
      <c r="AL854" s="89"/>
      <c r="AM854" s="92"/>
    </row>
    <row r="855" spans="36:39" x14ac:dyDescent="0.2">
      <c r="AK855" s="2"/>
      <c r="AL855" s="90"/>
      <c r="AM855" s="91"/>
    </row>
    <row r="856" spans="36:39" x14ac:dyDescent="0.2">
      <c r="AK856" s="2"/>
      <c r="AL856" s="90"/>
      <c r="AM856" s="91"/>
    </row>
    <row r="857" spans="36:39" x14ac:dyDescent="0.2">
      <c r="AK857" s="2"/>
      <c r="AL857" s="90"/>
      <c r="AM857" s="91"/>
    </row>
    <row r="858" spans="36:39" x14ac:dyDescent="0.2">
      <c r="AK858" s="2"/>
      <c r="AL858" s="90"/>
      <c r="AM858" s="91"/>
    </row>
    <row r="859" spans="36:39" x14ac:dyDescent="0.2">
      <c r="AK859" s="2"/>
      <c r="AL859" s="90"/>
      <c r="AM859" s="91"/>
    </row>
    <row r="860" spans="36:39" x14ac:dyDescent="0.2">
      <c r="AK860" s="2"/>
      <c r="AL860" s="90"/>
      <c r="AM860" s="91"/>
    </row>
    <row r="861" spans="36:39" x14ac:dyDescent="0.2">
      <c r="AK861" s="2"/>
      <c r="AL861" s="90"/>
      <c r="AM861" s="91"/>
    </row>
    <row r="862" spans="36:39" x14ac:dyDescent="0.2">
      <c r="AK862" s="2"/>
      <c r="AL862" s="90"/>
      <c r="AM862" s="91"/>
    </row>
    <row r="863" spans="36:39" x14ac:dyDescent="0.2">
      <c r="AK863" s="2"/>
      <c r="AL863" s="90"/>
      <c r="AM863" s="91"/>
    </row>
    <row r="864" spans="36:39" x14ac:dyDescent="0.2">
      <c r="AK864" s="2"/>
      <c r="AL864" s="90"/>
      <c r="AM864" s="91"/>
    </row>
    <row r="865" spans="37:39" x14ac:dyDescent="0.2">
      <c r="AK865" s="2"/>
      <c r="AL865" s="90"/>
      <c r="AM865" s="91"/>
    </row>
    <row r="866" spans="37:39" x14ac:dyDescent="0.2">
      <c r="AK866" s="2"/>
      <c r="AL866" s="90"/>
      <c r="AM866" s="91"/>
    </row>
    <row r="867" spans="37:39" x14ac:dyDescent="0.2">
      <c r="AK867" s="2"/>
      <c r="AL867" s="90"/>
      <c r="AM867" s="91"/>
    </row>
    <row r="868" spans="37:39" x14ac:dyDescent="0.2">
      <c r="AK868" s="2"/>
      <c r="AL868" s="90"/>
      <c r="AM868" s="91"/>
    </row>
    <row r="869" spans="37:39" x14ac:dyDescent="0.2">
      <c r="AK869" s="2"/>
      <c r="AL869" s="90"/>
      <c r="AM869" s="91"/>
    </row>
    <row r="870" spans="37:39" x14ac:dyDescent="0.2">
      <c r="AK870" s="2"/>
      <c r="AL870" s="90"/>
      <c r="AM870" s="91"/>
    </row>
    <row r="871" spans="37:39" x14ac:dyDescent="0.2">
      <c r="AK871" s="2"/>
      <c r="AL871" s="90"/>
      <c r="AM871" s="91"/>
    </row>
    <row r="872" spans="37:39" x14ac:dyDescent="0.2">
      <c r="AK872" s="2"/>
      <c r="AL872" s="90"/>
      <c r="AM872" s="91"/>
    </row>
    <row r="873" spans="37:39" x14ac:dyDescent="0.2">
      <c r="AK873" s="2"/>
      <c r="AL873" s="90"/>
      <c r="AM873" s="91"/>
    </row>
    <row r="874" spans="37:39" x14ac:dyDescent="0.2">
      <c r="AK874" s="2"/>
      <c r="AL874" s="90"/>
      <c r="AM874" s="91"/>
    </row>
    <row r="875" spans="37:39" x14ac:dyDescent="0.2">
      <c r="AK875" s="2"/>
      <c r="AL875" s="90"/>
      <c r="AM875" s="91"/>
    </row>
    <row r="876" spans="37:39" x14ac:dyDescent="0.2">
      <c r="AK876" s="2"/>
      <c r="AL876" s="90"/>
      <c r="AM876" s="91"/>
    </row>
    <row r="877" spans="37:39" x14ac:dyDescent="0.2">
      <c r="AK877" s="2"/>
      <c r="AL877" s="90"/>
      <c r="AM877" s="91"/>
    </row>
    <row r="878" spans="37:39" x14ac:dyDescent="0.2">
      <c r="AK878" s="2"/>
      <c r="AL878" s="90"/>
      <c r="AM878" s="91"/>
    </row>
    <row r="879" spans="37:39" x14ac:dyDescent="0.2">
      <c r="AK879" s="2"/>
      <c r="AL879" s="90"/>
      <c r="AM879" s="91"/>
    </row>
    <row r="880" spans="37:39" x14ac:dyDescent="0.2">
      <c r="AK880" s="2"/>
      <c r="AL880" s="90"/>
      <c r="AM880" s="91"/>
    </row>
    <row r="881" spans="37:39" x14ac:dyDescent="0.2">
      <c r="AK881" s="2"/>
      <c r="AL881" s="90"/>
      <c r="AM881" s="91"/>
    </row>
    <row r="882" spans="37:39" x14ac:dyDescent="0.2">
      <c r="AK882" s="2"/>
      <c r="AL882" s="90"/>
      <c r="AM882" s="91"/>
    </row>
    <row r="883" spans="37:39" x14ac:dyDescent="0.2">
      <c r="AK883" s="2"/>
      <c r="AL883" s="90"/>
      <c r="AM883" s="91"/>
    </row>
    <row r="884" spans="37:39" x14ac:dyDescent="0.2">
      <c r="AK884" s="2"/>
      <c r="AL884" s="90"/>
      <c r="AM884" s="91"/>
    </row>
    <row r="885" spans="37:39" x14ac:dyDescent="0.2">
      <c r="AK885" s="2"/>
      <c r="AL885" s="90"/>
      <c r="AM885" s="91"/>
    </row>
    <row r="886" spans="37:39" x14ac:dyDescent="0.2">
      <c r="AK886" s="2"/>
      <c r="AL886" s="90"/>
      <c r="AM886" s="91"/>
    </row>
    <row r="887" spans="37:39" x14ac:dyDescent="0.2">
      <c r="AK887" s="2"/>
      <c r="AL887" s="90"/>
      <c r="AM887" s="91"/>
    </row>
    <row r="888" spans="37:39" x14ac:dyDescent="0.2">
      <c r="AK888" s="2"/>
      <c r="AL888" s="90"/>
      <c r="AM888" s="91"/>
    </row>
    <row r="889" spans="37:39" x14ac:dyDescent="0.2">
      <c r="AK889" s="2"/>
      <c r="AL889" s="90"/>
      <c r="AM889" s="91"/>
    </row>
    <row r="890" spans="37:39" x14ac:dyDescent="0.2">
      <c r="AK890" s="2"/>
      <c r="AL890" s="90"/>
      <c r="AM890" s="91"/>
    </row>
    <row r="891" spans="37:39" x14ac:dyDescent="0.2">
      <c r="AK891" s="2"/>
      <c r="AL891" s="90"/>
      <c r="AM891" s="91"/>
    </row>
    <row r="892" spans="37:39" x14ac:dyDescent="0.2">
      <c r="AK892" s="2"/>
      <c r="AL892" s="90"/>
      <c r="AM892" s="91"/>
    </row>
    <row r="893" spans="37:39" x14ac:dyDescent="0.2">
      <c r="AK893" s="2"/>
      <c r="AL893" s="90"/>
      <c r="AM893" s="91"/>
    </row>
    <row r="894" spans="37:39" x14ac:dyDescent="0.2">
      <c r="AK894" s="2"/>
      <c r="AL894" s="90"/>
      <c r="AM894" s="91"/>
    </row>
    <row r="895" spans="37:39" x14ac:dyDescent="0.2">
      <c r="AK895" s="2"/>
      <c r="AL895" s="90"/>
      <c r="AM895" s="91"/>
    </row>
    <row r="896" spans="37:39" x14ac:dyDescent="0.2">
      <c r="AK896" s="2"/>
      <c r="AL896" s="90"/>
      <c r="AM896" s="91"/>
    </row>
    <row r="897" spans="37:39" x14ac:dyDescent="0.2">
      <c r="AK897" s="2"/>
      <c r="AL897" s="90"/>
      <c r="AM897" s="91"/>
    </row>
    <row r="898" spans="37:39" x14ac:dyDescent="0.2">
      <c r="AK898" s="2"/>
      <c r="AL898" s="90"/>
      <c r="AM898" s="91"/>
    </row>
    <row r="899" spans="37:39" x14ac:dyDescent="0.2">
      <c r="AK899" s="2"/>
      <c r="AL899" s="90"/>
      <c r="AM899" s="91"/>
    </row>
    <row r="900" spans="37:39" x14ac:dyDescent="0.2">
      <c r="AK900" s="2"/>
      <c r="AL900" s="90"/>
      <c r="AM900" s="91"/>
    </row>
    <row r="901" spans="37:39" x14ac:dyDescent="0.2">
      <c r="AK901" s="2"/>
      <c r="AL901" s="90"/>
      <c r="AM901" s="91"/>
    </row>
    <row r="902" spans="37:39" x14ac:dyDescent="0.2">
      <c r="AK902" s="2"/>
      <c r="AL902" s="90"/>
      <c r="AM902" s="91"/>
    </row>
    <row r="903" spans="37:39" x14ac:dyDescent="0.2">
      <c r="AK903" s="2"/>
      <c r="AL903" s="90"/>
      <c r="AM903" s="91"/>
    </row>
    <row r="904" spans="37:39" x14ac:dyDescent="0.2">
      <c r="AK904" s="2"/>
      <c r="AL904" s="90"/>
      <c r="AM904" s="91"/>
    </row>
    <row r="905" spans="37:39" x14ac:dyDescent="0.2">
      <c r="AK905" s="2"/>
      <c r="AL905" s="90"/>
      <c r="AM905" s="91"/>
    </row>
    <row r="906" spans="37:39" x14ac:dyDescent="0.2">
      <c r="AK906" s="2"/>
      <c r="AL906" s="90"/>
      <c r="AM906" s="91"/>
    </row>
    <row r="907" spans="37:39" x14ac:dyDescent="0.2">
      <c r="AK907" s="2"/>
      <c r="AL907" s="90"/>
      <c r="AM907" s="91"/>
    </row>
    <row r="908" spans="37:39" x14ac:dyDescent="0.2">
      <c r="AK908" s="2"/>
      <c r="AL908" s="90"/>
      <c r="AM908" s="91"/>
    </row>
    <row r="909" spans="37:39" x14ac:dyDescent="0.2">
      <c r="AK909" s="2"/>
      <c r="AL909" s="90"/>
      <c r="AM909" s="91"/>
    </row>
    <row r="910" spans="37:39" x14ac:dyDescent="0.2">
      <c r="AK910" s="2"/>
      <c r="AL910" s="90"/>
      <c r="AM910" s="91"/>
    </row>
    <row r="911" spans="37:39" x14ac:dyDescent="0.2">
      <c r="AK911" s="2"/>
      <c r="AL911" s="90"/>
      <c r="AM911" s="91"/>
    </row>
    <row r="912" spans="37:39" x14ac:dyDescent="0.2">
      <c r="AK912" s="2"/>
      <c r="AL912" s="90"/>
      <c r="AM912" s="91"/>
    </row>
    <row r="913" spans="37:39" x14ac:dyDescent="0.2">
      <c r="AK913" s="2"/>
      <c r="AL913" s="90"/>
      <c r="AM913" s="91"/>
    </row>
    <row r="914" spans="37:39" x14ac:dyDescent="0.2">
      <c r="AK914" s="2"/>
      <c r="AL914" s="90"/>
      <c r="AM914" s="91"/>
    </row>
    <row r="915" spans="37:39" x14ac:dyDescent="0.2">
      <c r="AK915" s="2"/>
      <c r="AL915" s="90"/>
      <c r="AM915" s="91"/>
    </row>
    <row r="916" spans="37:39" x14ac:dyDescent="0.2">
      <c r="AK916" s="2"/>
      <c r="AL916" s="90"/>
      <c r="AM916" s="91"/>
    </row>
    <row r="917" spans="37:39" x14ac:dyDescent="0.2">
      <c r="AK917" s="2"/>
      <c r="AL917" s="90"/>
      <c r="AM917" s="91"/>
    </row>
    <row r="918" spans="37:39" x14ac:dyDescent="0.2">
      <c r="AK918" s="2"/>
      <c r="AL918" s="90"/>
      <c r="AM918" s="91"/>
    </row>
    <row r="919" spans="37:39" x14ac:dyDescent="0.2">
      <c r="AK919" s="2"/>
      <c r="AL919" s="90"/>
      <c r="AM919" s="91"/>
    </row>
    <row r="920" spans="37:39" x14ac:dyDescent="0.2">
      <c r="AK920" s="2"/>
      <c r="AL920" s="90"/>
      <c r="AM920" s="91"/>
    </row>
    <row r="921" spans="37:39" x14ac:dyDescent="0.2">
      <c r="AK921" s="2"/>
      <c r="AL921" s="90"/>
      <c r="AM921" s="91"/>
    </row>
    <row r="922" spans="37:39" x14ac:dyDescent="0.2">
      <c r="AK922" s="2"/>
      <c r="AL922" s="90"/>
      <c r="AM922" s="91"/>
    </row>
    <row r="923" spans="37:39" x14ac:dyDescent="0.2">
      <c r="AK923" s="2"/>
      <c r="AL923" s="90"/>
      <c r="AM923" s="91"/>
    </row>
    <row r="924" spans="37:39" x14ac:dyDescent="0.2">
      <c r="AK924" s="2"/>
      <c r="AL924" s="90"/>
      <c r="AM924" s="91"/>
    </row>
    <row r="925" spans="37:39" x14ac:dyDescent="0.2">
      <c r="AK925" s="2"/>
      <c r="AL925" s="90"/>
      <c r="AM925" s="91"/>
    </row>
    <row r="926" spans="37:39" x14ac:dyDescent="0.2">
      <c r="AK926" s="2"/>
      <c r="AL926" s="90"/>
      <c r="AM926" s="91"/>
    </row>
    <row r="927" spans="37:39" x14ac:dyDescent="0.2">
      <c r="AK927" s="2"/>
      <c r="AL927" s="90"/>
      <c r="AM927" s="91"/>
    </row>
    <row r="928" spans="37:39" x14ac:dyDescent="0.2">
      <c r="AK928" s="2"/>
      <c r="AL928" s="90"/>
      <c r="AM928" s="91"/>
    </row>
    <row r="929" spans="36:39" x14ac:dyDescent="0.2">
      <c r="AK929" s="2"/>
      <c r="AL929" s="90"/>
      <c r="AM929" s="91"/>
    </row>
    <row r="930" spans="36:39" x14ac:dyDescent="0.2">
      <c r="AK930" s="2"/>
      <c r="AL930" s="90"/>
      <c r="AM930" s="91"/>
    </row>
    <row r="931" spans="36:39" x14ac:dyDescent="0.2">
      <c r="AK931" s="2"/>
      <c r="AL931" s="90"/>
      <c r="AM931" s="91"/>
    </row>
    <row r="932" spans="36:39" x14ac:dyDescent="0.2">
      <c r="AK932" s="2"/>
      <c r="AL932" s="90"/>
      <c r="AM932" s="91"/>
    </row>
    <row r="933" spans="36:39" x14ac:dyDescent="0.2">
      <c r="AK933" s="2"/>
      <c r="AL933" s="90"/>
      <c r="AM933" s="91"/>
    </row>
    <row r="934" spans="36:39" x14ac:dyDescent="0.2">
      <c r="AK934" s="2"/>
      <c r="AL934" s="90"/>
      <c r="AM934" s="91"/>
    </row>
    <row r="935" spans="36:39" x14ac:dyDescent="0.2">
      <c r="AK935" s="2"/>
      <c r="AL935" s="90"/>
      <c r="AM935" s="91"/>
    </row>
    <row r="936" spans="36:39" x14ac:dyDescent="0.2">
      <c r="AK936" s="2"/>
      <c r="AL936" s="90"/>
      <c r="AM936" s="91"/>
    </row>
    <row r="937" spans="36:39" ht="13.5" thickBot="1" x14ac:dyDescent="0.25">
      <c r="AK937" s="2"/>
      <c r="AL937" s="90"/>
      <c r="AM937" s="91"/>
    </row>
    <row r="938" spans="36:39" ht="13.5" thickBot="1" x14ac:dyDescent="0.25">
      <c r="AJ938" s="87"/>
      <c r="AK938" s="87"/>
      <c r="AL938" s="89"/>
      <c r="AM938" s="92"/>
    </row>
    <row r="939" spans="36:39" x14ac:dyDescent="0.2">
      <c r="AK939" s="2"/>
      <c r="AL939" s="90"/>
      <c r="AM939" s="91"/>
    </row>
    <row r="940" spans="36:39" x14ac:dyDescent="0.2">
      <c r="AK940" s="2"/>
      <c r="AL940" s="90"/>
      <c r="AM940" s="91"/>
    </row>
    <row r="941" spans="36:39" x14ac:dyDescent="0.2">
      <c r="AK941" s="2"/>
      <c r="AL941" s="90"/>
      <c r="AM941" s="91"/>
    </row>
    <row r="942" spans="36:39" x14ac:dyDescent="0.2">
      <c r="AK942" s="2"/>
      <c r="AL942" s="90"/>
      <c r="AM942" s="91"/>
    </row>
    <row r="943" spans="36:39" x14ac:dyDescent="0.2">
      <c r="AK943" s="2"/>
      <c r="AL943" s="90"/>
      <c r="AM943" s="91"/>
    </row>
    <row r="944" spans="36:39" x14ac:dyDescent="0.2">
      <c r="AK944" s="2"/>
      <c r="AL944" s="90"/>
      <c r="AM944" s="91"/>
    </row>
    <row r="945" spans="37:39" x14ac:dyDescent="0.2">
      <c r="AK945" s="2"/>
      <c r="AL945" s="90"/>
      <c r="AM945" s="91"/>
    </row>
    <row r="946" spans="37:39" x14ac:dyDescent="0.2">
      <c r="AK946" s="2"/>
      <c r="AL946" s="90"/>
      <c r="AM946" s="91"/>
    </row>
    <row r="947" spans="37:39" x14ac:dyDescent="0.2">
      <c r="AK947" s="2"/>
      <c r="AL947" s="90"/>
      <c r="AM947" s="91"/>
    </row>
    <row r="948" spans="37:39" x14ac:dyDescent="0.2">
      <c r="AK948" s="2"/>
      <c r="AL948" s="90"/>
      <c r="AM948" s="91"/>
    </row>
    <row r="949" spans="37:39" x14ac:dyDescent="0.2">
      <c r="AK949" s="2"/>
      <c r="AL949" s="90"/>
      <c r="AM949" s="91"/>
    </row>
    <row r="950" spans="37:39" x14ac:dyDescent="0.2">
      <c r="AK950" s="2"/>
      <c r="AL950" s="90"/>
      <c r="AM950" s="91"/>
    </row>
    <row r="951" spans="37:39" x14ac:dyDescent="0.2">
      <c r="AK951" s="2"/>
      <c r="AL951" s="90"/>
      <c r="AM951" s="91"/>
    </row>
    <row r="952" spans="37:39" x14ac:dyDescent="0.2">
      <c r="AK952" s="2"/>
      <c r="AL952" s="90"/>
      <c r="AM952" s="91"/>
    </row>
    <row r="953" spans="37:39" x14ac:dyDescent="0.2">
      <c r="AK953" s="2"/>
      <c r="AL953" s="90"/>
      <c r="AM953" s="91"/>
    </row>
    <row r="954" spans="37:39" x14ac:dyDescent="0.2">
      <c r="AK954" s="2"/>
      <c r="AL954" s="90"/>
      <c r="AM954" s="91"/>
    </row>
    <row r="955" spans="37:39" x14ac:dyDescent="0.2">
      <c r="AK955" s="2"/>
      <c r="AL955" s="90"/>
      <c r="AM955" s="91"/>
    </row>
    <row r="956" spans="37:39" x14ac:dyDescent="0.2">
      <c r="AK956" s="2"/>
      <c r="AL956" s="90"/>
      <c r="AM956" s="91"/>
    </row>
    <row r="957" spans="37:39" x14ac:dyDescent="0.2">
      <c r="AK957" s="2"/>
      <c r="AL957" s="90"/>
      <c r="AM957" s="91"/>
    </row>
    <row r="958" spans="37:39" x14ac:dyDescent="0.2">
      <c r="AK958" s="2"/>
      <c r="AL958" s="90"/>
      <c r="AM958" s="91"/>
    </row>
    <row r="959" spans="37:39" x14ac:dyDescent="0.2">
      <c r="AK959" s="2"/>
      <c r="AL959" s="90"/>
      <c r="AM959" s="91"/>
    </row>
    <row r="960" spans="37:39" x14ac:dyDescent="0.2">
      <c r="AK960" s="2"/>
      <c r="AL960" s="90"/>
      <c r="AM960" s="91"/>
    </row>
    <row r="961" spans="37:39" x14ac:dyDescent="0.2">
      <c r="AK961" s="2"/>
      <c r="AL961" s="90"/>
      <c r="AM961" s="91"/>
    </row>
    <row r="962" spans="37:39" x14ac:dyDescent="0.2">
      <c r="AK962" s="2"/>
      <c r="AL962" s="90"/>
      <c r="AM962" s="91"/>
    </row>
    <row r="963" spans="37:39" x14ac:dyDescent="0.2">
      <c r="AK963" s="2"/>
      <c r="AL963" s="90"/>
      <c r="AM963" s="91"/>
    </row>
    <row r="964" spans="37:39" x14ac:dyDescent="0.2">
      <c r="AK964" s="2"/>
      <c r="AL964" s="90"/>
      <c r="AM964" s="91"/>
    </row>
    <row r="965" spans="37:39" x14ac:dyDescent="0.2">
      <c r="AK965" s="2"/>
      <c r="AL965" s="90"/>
      <c r="AM965" s="91"/>
    </row>
    <row r="966" spans="37:39" x14ac:dyDescent="0.2">
      <c r="AK966" s="2"/>
      <c r="AL966" s="90"/>
      <c r="AM966" s="91"/>
    </row>
    <row r="967" spans="37:39" x14ac:dyDescent="0.2">
      <c r="AK967" s="2"/>
      <c r="AL967" s="90"/>
      <c r="AM967" s="91"/>
    </row>
    <row r="968" spans="37:39" x14ac:dyDescent="0.2">
      <c r="AK968" s="2"/>
      <c r="AL968" s="90"/>
      <c r="AM968" s="91"/>
    </row>
    <row r="969" spans="37:39" x14ac:dyDescent="0.2">
      <c r="AK969" s="2"/>
      <c r="AL969" s="90"/>
      <c r="AM969" s="91"/>
    </row>
    <row r="970" spans="37:39" x14ac:dyDescent="0.2">
      <c r="AK970" s="2"/>
      <c r="AL970" s="90"/>
      <c r="AM970" s="91"/>
    </row>
    <row r="971" spans="37:39" x14ac:dyDescent="0.2">
      <c r="AK971" s="2"/>
      <c r="AL971" s="90"/>
      <c r="AM971" s="91"/>
    </row>
    <row r="972" spans="37:39" x14ac:dyDescent="0.2">
      <c r="AK972" s="2"/>
      <c r="AL972" s="90"/>
      <c r="AM972" s="91"/>
    </row>
    <row r="973" spans="37:39" x14ac:dyDescent="0.2">
      <c r="AK973" s="2"/>
      <c r="AL973" s="90"/>
      <c r="AM973" s="91"/>
    </row>
    <row r="974" spans="37:39" x14ac:dyDescent="0.2">
      <c r="AK974" s="2"/>
      <c r="AL974" s="90"/>
      <c r="AM974" s="91"/>
    </row>
    <row r="975" spans="37:39" x14ac:dyDescent="0.2">
      <c r="AK975" s="2"/>
      <c r="AL975" s="90"/>
      <c r="AM975" s="91"/>
    </row>
    <row r="976" spans="37:39" x14ac:dyDescent="0.2">
      <c r="AK976" s="2"/>
      <c r="AL976" s="90"/>
      <c r="AM976" s="91"/>
    </row>
    <row r="977" spans="37:39" x14ac:dyDescent="0.2">
      <c r="AK977" s="2"/>
      <c r="AL977" s="90"/>
      <c r="AM977" s="91"/>
    </row>
    <row r="978" spans="37:39" x14ac:dyDescent="0.2">
      <c r="AK978" s="2"/>
      <c r="AL978" s="90"/>
      <c r="AM978" s="91"/>
    </row>
    <row r="979" spans="37:39" x14ac:dyDescent="0.2">
      <c r="AK979" s="2"/>
      <c r="AL979" s="90"/>
      <c r="AM979" s="91"/>
    </row>
    <row r="980" spans="37:39" x14ac:dyDescent="0.2">
      <c r="AK980" s="2"/>
      <c r="AL980" s="90"/>
      <c r="AM980" s="91"/>
    </row>
    <row r="981" spans="37:39" x14ac:dyDescent="0.2">
      <c r="AK981" s="2"/>
      <c r="AL981" s="90"/>
      <c r="AM981" s="91"/>
    </row>
    <row r="982" spans="37:39" x14ac:dyDescent="0.2">
      <c r="AK982" s="2"/>
      <c r="AL982" s="90"/>
      <c r="AM982" s="91"/>
    </row>
    <row r="983" spans="37:39" x14ac:dyDescent="0.2">
      <c r="AK983" s="2"/>
      <c r="AL983" s="90"/>
      <c r="AM983" s="91"/>
    </row>
    <row r="984" spans="37:39" x14ac:dyDescent="0.2">
      <c r="AK984" s="2"/>
      <c r="AL984" s="90"/>
      <c r="AM984" s="91"/>
    </row>
    <row r="985" spans="37:39" x14ac:dyDescent="0.2">
      <c r="AK985" s="2"/>
      <c r="AL985" s="90"/>
      <c r="AM985" s="91"/>
    </row>
    <row r="986" spans="37:39" x14ac:dyDescent="0.2">
      <c r="AK986" s="2"/>
      <c r="AL986" s="90"/>
      <c r="AM986" s="91"/>
    </row>
    <row r="987" spans="37:39" x14ac:dyDescent="0.2">
      <c r="AK987" s="2"/>
      <c r="AL987" s="90"/>
      <c r="AM987" s="91"/>
    </row>
    <row r="988" spans="37:39" x14ac:dyDescent="0.2">
      <c r="AK988" s="2"/>
      <c r="AL988" s="90"/>
      <c r="AM988" s="91"/>
    </row>
    <row r="989" spans="37:39" x14ac:dyDescent="0.2">
      <c r="AK989" s="2"/>
      <c r="AL989" s="90"/>
      <c r="AM989" s="91"/>
    </row>
    <row r="990" spans="37:39" x14ac:dyDescent="0.2">
      <c r="AK990" s="2"/>
      <c r="AL990" s="90"/>
      <c r="AM990" s="91"/>
    </row>
    <row r="991" spans="37:39" x14ac:dyDescent="0.2">
      <c r="AK991" s="2"/>
      <c r="AL991" s="90"/>
      <c r="AM991" s="91"/>
    </row>
    <row r="992" spans="37:39" x14ac:dyDescent="0.2">
      <c r="AK992" s="2"/>
      <c r="AL992" s="90"/>
      <c r="AM992" s="91"/>
    </row>
    <row r="993" spans="37:39" x14ac:dyDescent="0.2">
      <c r="AK993" s="2"/>
      <c r="AL993" s="90"/>
      <c r="AM993" s="91"/>
    </row>
    <row r="994" spans="37:39" x14ac:dyDescent="0.2">
      <c r="AK994" s="2"/>
      <c r="AL994" s="90"/>
      <c r="AM994" s="91"/>
    </row>
    <row r="995" spans="37:39" x14ac:dyDescent="0.2">
      <c r="AK995" s="2"/>
      <c r="AL995" s="90"/>
      <c r="AM995" s="91"/>
    </row>
    <row r="996" spans="37:39" x14ac:dyDescent="0.2">
      <c r="AK996" s="2"/>
      <c r="AL996" s="90"/>
      <c r="AM996" s="91"/>
    </row>
    <row r="997" spans="37:39" x14ac:dyDescent="0.2">
      <c r="AK997" s="2"/>
      <c r="AL997" s="90"/>
      <c r="AM997" s="91"/>
    </row>
    <row r="998" spans="37:39" x14ac:dyDescent="0.2">
      <c r="AK998" s="2"/>
      <c r="AL998" s="90"/>
      <c r="AM998" s="91"/>
    </row>
    <row r="999" spans="37:39" x14ac:dyDescent="0.2">
      <c r="AK999" s="2"/>
      <c r="AL999" s="90"/>
      <c r="AM999" s="91"/>
    </row>
    <row r="1000" spans="37:39" x14ac:dyDescent="0.2">
      <c r="AK1000" s="2"/>
      <c r="AL1000" s="90"/>
      <c r="AM1000" s="91"/>
    </row>
    <row r="1001" spans="37:39" x14ac:dyDescent="0.2">
      <c r="AK1001" s="2"/>
      <c r="AL1001" s="90"/>
      <c r="AM1001" s="91"/>
    </row>
    <row r="1002" spans="37:39" x14ac:dyDescent="0.2">
      <c r="AK1002" s="2"/>
      <c r="AL1002" s="90"/>
      <c r="AM1002" s="91"/>
    </row>
    <row r="1003" spans="37:39" x14ac:dyDescent="0.2">
      <c r="AK1003" s="2"/>
      <c r="AL1003" s="90"/>
      <c r="AM1003" s="91"/>
    </row>
    <row r="1004" spans="37:39" x14ac:dyDescent="0.2">
      <c r="AK1004" s="2"/>
      <c r="AL1004" s="90"/>
      <c r="AM1004" s="91"/>
    </row>
    <row r="1005" spans="37:39" x14ac:dyDescent="0.2">
      <c r="AK1005" s="2"/>
      <c r="AL1005" s="90"/>
      <c r="AM1005" s="91"/>
    </row>
    <row r="1006" spans="37:39" x14ac:dyDescent="0.2">
      <c r="AK1006" s="2"/>
      <c r="AL1006" s="90"/>
      <c r="AM1006" s="91"/>
    </row>
    <row r="1007" spans="37:39" x14ac:dyDescent="0.2">
      <c r="AK1007" s="2"/>
      <c r="AL1007" s="90"/>
      <c r="AM1007" s="91"/>
    </row>
    <row r="1008" spans="37:39" x14ac:dyDescent="0.2">
      <c r="AK1008" s="2"/>
      <c r="AL1008" s="90"/>
      <c r="AM1008" s="91"/>
    </row>
    <row r="1009" spans="36:39" x14ac:dyDescent="0.2">
      <c r="AK1009" s="2"/>
      <c r="AL1009" s="90"/>
      <c r="AM1009" s="91"/>
    </row>
    <row r="1010" spans="36:39" x14ac:dyDescent="0.2">
      <c r="AK1010" s="2"/>
      <c r="AL1010" s="90"/>
      <c r="AM1010" s="91"/>
    </row>
    <row r="1011" spans="36:39" x14ac:dyDescent="0.2">
      <c r="AK1011" s="2"/>
      <c r="AL1011" s="90"/>
      <c r="AM1011" s="91"/>
    </row>
    <row r="1012" spans="36:39" x14ac:dyDescent="0.2">
      <c r="AK1012" s="2"/>
      <c r="AL1012" s="90"/>
      <c r="AM1012" s="91"/>
    </row>
    <row r="1013" spans="36:39" x14ac:dyDescent="0.2">
      <c r="AK1013" s="2"/>
      <c r="AL1013" s="90"/>
      <c r="AM1013" s="91"/>
    </row>
    <row r="1014" spans="36:39" x14ac:dyDescent="0.2">
      <c r="AK1014" s="2"/>
      <c r="AL1014" s="90"/>
      <c r="AM1014" s="91"/>
    </row>
    <row r="1015" spans="36:39" x14ac:dyDescent="0.2">
      <c r="AK1015" s="2"/>
      <c r="AL1015" s="90"/>
      <c r="AM1015" s="91"/>
    </row>
    <row r="1016" spans="36:39" x14ac:dyDescent="0.2">
      <c r="AK1016" s="2"/>
      <c r="AL1016" s="90"/>
      <c r="AM1016" s="91"/>
    </row>
    <row r="1017" spans="36:39" x14ac:dyDescent="0.2">
      <c r="AK1017" s="2"/>
      <c r="AL1017" s="90"/>
      <c r="AM1017" s="91"/>
    </row>
    <row r="1018" spans="36:39" x14ac:dyDescent="0.2">
      <c r="AK1018" s="2"/>
      <c r="AL1018" s="90"/>
      <c r="AM1018" s="91"/>
    </row>
    <row r="1019" spans="36:39" x14ac:dyDescent="0.2">
      <c r="AK1019" s="2"/>
      <c r="AL1019" s="90"/>
      <c r="AM1019" s="91"/>
    </row>
    <row r="1020" spans="36:39" x14ac:dyDescent="0.2">
      <c r="AK1020" s="2"/>
      <c r="AL1020" s="90"/>
      <c r="AM1020" s="91"/>
    </row>
    <row r="1021" spans="36:39" ht="13.5" thickBot="1" x14ac:dyDescent="0.25">
      <c r="AK1021" s="2"/>
      <c r="AL1021" s="90"/>
      <c r="AM1021" s="91"/>
    </row>
    <row r="1022" spans="36:39" ht="13.5" thickBot="1" x14ac:dyDescent="0.25">
      <c r="AJ1022" s="87"/>
      <c r="AK1022" s="87"/>
      <c r="AL1022" s="89"/>
      <c r="AM1022" s="92"/>
    </row>
    <row r="1023" spans="36:39" x14ac:dyDescent="0.2">
      <c r="AK1023" s="2"/>
      <c r="AL1023" s="90"/>
      <c r="AM1023" s="91"/>
    </row>
    <row r="1024" spans="36:39" x14ac:dyDescent="0.2">
      <c r="AK1024" s="2"/>
      <c r="AL1024" s="90"/>
      <c r="AM1024" s="91"/>
    </row>
    <row r="1025" spans="37:39" x14ac:dyDescent="0.2">
      <c r="AK1025" s="2"/>
      <c r="AL1025" s="90"/>
      <c r="AM1025" s="91"/>
    </row>
    <row r="1026" spans="37:39" x14ac:dyDescent="0.2">
      <c r="AK1026" s="2"/>
      <c r="AL1026" s="90"/>
      <c r="AM1026" s="91"/>
    </row>
    <row r="1027" spans="37:39" x14ac:dyDescent="0.2">
      <c r="AK1027" s="2"/>
      <c r="AL1027" s="90"/>
      <c r="AM1027" s="91"/>
    </row>
    <row r="1028" spans="37:39" x14ac:dyDescent="0.2">
      <c r="AK1028" s="2"/>
      <c r="AL1028" s="90"/>
      <c r="AM1028" s="91"/>
    </row>
    <row r="1029" spans="37:39" x14ac:dyDescent="0.2">
      <c r="AK1029" s="2"/>
      <c r="AL1029" s="90"/>
      <c r="AM1029" s="91"/>
    </row>
    <row r="1030" spans="37:39" x14ac:dyDescent="0.2">
      <c r="AK1030" s="2"/>
      <c r="AL1030" s="90"/>
      <c r="AM1030" s="91"/>
    </row>
    <row r="1031" spans="37:39" x14ac:dyDescent="0.2">
      <c r="AK1031" s="2"/>
      <c r="AL1031" s="90"/>
      <c r="AM1031" s="91"/>
    </row>
    <row r="1032" spans="37:39" x14ac:dyDescent="0.2">
      <c r="AK1032" s="2"/>
      <c r="AL1032" s="90"/>
      <c r="AM1032" s="91"/>
    </row>
    <row r="1033" spans="37:39" x14ac:dyDescent="0.2">
      <c r="AK1033" s="2"/>
      <c r="AL1033" s="90"/>
      <c r="AM1033" s="91"/>
    </row>
    <row r="1034" spans="37:39" x14ac:dyDescent="0.2">
      <c r="AK1034" s="2"/>
      <c r="AL1034" s="90"/>
      <c r="AM1034" s="91"/>
    </row>
    <row r="1035" spans="37:39" x14ac:dyDescent="0.2">
      <c r="AK1035" s="2"/>
      <c r="AL1035" s="90"/>
      <c r="AM1035" s="91"/>
    </row>
    <row r="1036" spans="37:39" x14ac:dyDescent="0.2">
      <c r="AK1036" s="2"/>
      <c r="AL1036" s="90"/>
      <c r="AM1036" s="91"/>
    </row>
    <row r="1037" spans="37:39" x14ac:dyDescent="0.2">
      <c r="AK1037" s="2"/>
      <c r="AL1037" s="90"/>
      <c r="AM1037" s="91"/>
    </row>
    <row r="1038" spans="37:39" x14ac:dyDescent="0.2">
      <c r="AK1038" s="2"/>
      <c r="AL1038" s="90"/>
      <c r="AM1038" s="91"/>
    </row>
    <row r="1039" spans="37:39" x14ac:dyDescent="0.2">
      <c r="AK1039" s="2"/>
      <c r="AL1039" s="90"/>
      <c r="AM1039" s="91"/>
    </row>
    <row r="1040" spans="37:39" x14ac:dyDescent="0.2">
      <c r="AK1040" s="2"/>
      <c r="AL1040" s="90"/>
      <c r="AM1040" s="91"/>
    </row>
    <row r="1041" spans="37:39" x14ac:dyDescent="0.2">
      <c r="AK1041" s="2"/>
      <c r="AL1041" s="90"/>
      <c r="AM1041" s="91"/>
    </row>
    <row r="1042" spans="37:39" x14ac:dyDescent="0.2">
      <c r="AK1042" s="2"/>
      <c r="AL1042" s="90"/>
      <c r="AM1042" s="91"/>
    </row>
    <row r="1043" spans="37:39" x14ac:dyDescent="0.2">
      <c r="AK1043" s="2"/>
      <c r="AL1043" s="90"/>
      <c r="AM1043" s="91"/>
    </row>
    <row r="1044" spans="37:39" x14ac:dyDescent="0.2">
      <c r="AK1044" s="2"/>
      <c r="AL1044" s="90"/>
      <c r="AM1044" s="91"/>
    </row>
    <row r="1045" spans="37:39" x14ac:dyDescent="0.2">
      <c r="AK1045" s="2"/>
      <c r="AL1045" s="90"/>
      <c r="AM1045" s="91"/>
    </row>
    <row r="1046" spans="37:39" x14ac:dyDescent="0.2">
      <c r="AK1046" s="2"/>
      <c r="AL1046" s="90"/>
      <c r="AM1046" s="91"/>
    </row>
    <row r="1047" spans="37:39" x14ac:dyDescent="0.2">
      <c r="AK1047" s="2"/>
      <c r="AL1047" s="90"/>
      <c r="AM1047" s="91"/>
    </row>
    <row r="1048" spans="37:39" x14ac:dyDescent="0.2">
      <c r="AK1048" s="2"/>
      <c r="AL1048" s="90"/>
      <c r="AM1048" s="91"/>
    </row>
    <row r="1049" spans="37:39" x14ac:dyDescent="0.2">
      <c r="AK1049" s="2"/>
      <c r="AL1049" s="90"/>
      <c r="AM1049" s="91"/>
    </row>
    <row r="1050" spans="37:39" x14ac:dyDescent="0.2">
      <c r="AK1050" s="2"/>
      <c r="AL1050" s="90"/>
      <c r="AM1050" s="91"/>
    </row>
    <row r="1051" spans="37:39" x14ac:dyDescent="0.2">
      <c r="AK1051" s="2"/>
      <c r="AL1051" s="90"/>
      <c r="AM1051" s="91"/>
    </row>
    <row r="1052" spans="37:39" x14ac:dyDescent="0.2">
      <c r="AK1052" s="2"/>
      <c r="AL1052" s="90"/>
      <c r="AM1052" s="91"/>
    </row>
    <row r="1053" spans="37:39" x14ac:dyDescent="0.2">
      <c r="AK1053" s="2"/>
      <c r="AL1053" s="90"/>
      <c r="AM1053" s="91"/>
    </row>
    <row r="1054" spans="37:39" x14ac:dyDescent="0.2">
      <c r="AK1054" s="2"/>
      <c r="AL1054" s="90"/>
      <c r="AM1054" s="91"/>
    </row>
    <row r="1055" spans="37:39" x14ac:dyDescent="0.2">
      <c r="AK1055" s="2"/>
      <c r="AL1055" s="90"/>
      <c r="AM1055" s="91"/>
    </row>
    <row r="1056" spans="37:39" x14ac:dyDescent="0.2">
      <c r="AK1056" s="2"/>
      <c r="AL1056" s="90"/>
      <c r="AM1056" s="91"/>
    </row>
    <row r="1057" spans="37:39" x14ac:dyDescent="0.2">
      <c r="AK1057" s="2"/>
      <c r="AL1057" s="90"/>
      <c r="AM1057" s="91"/>
    </row>
    <row r="1058" spans="37:39" x14ac:dyDescent="0.2">
      <c r="AK1058" s="2"/>
      <c r="AL1058" s="90"/>
      <c r="AM1058" s="91"/>
    </row>
    <row r="1059" spans="37:39" x14ac:dyDescent="0.2">
      <c r="AK1059" s="2"/>
      <c r="AL1059" s="90"/>
      <c r="AM1059" s="91"/>
    </row>
    <row r="1060" spans="37:39" x14ac:dyDescent="0.2">
      <c r="AK1060" s="2"/>
      <c r="AL1060" s="90"/>
      <c r="AM1060" s="91"/>
    </row>
    <row r="1061" spans="37:39" x14ac:dyDescent="0.2">
      <c r="AK1061" s="2"/>
      <c r="AL1061" s="90"/>
      <c r="AM1061" s="91"/>
    </row>
    <row r="1062" spans="37:39" x14ac:dyDescent="0.2">
      <c r="AK1062" s="2"/>
      <c r="AL1062" s="90"/>
      <c r="AM1062" s="91"/>
    </row>
    <row r="1063" spans="37:39" x14ac:dyDescent="0.2">
      <c r="AK1063" s="2"/>
      <c r="AL1063" s="90"/>
      <c r="AM1063" s="91"/>
    </row>
    <row r="1064" spans="37:39" x14ac:dyDescent="0.2">
      <c r="AK1064" s="2"/>
      <c r="AL1064" s="90"/>
      <c r="AM1064" s="91"/>
    </row>
    <row r="1065" spans="37:39" x14ac:dyDescent="0.2">
      <c r="AK1065" s="2"/>
      <c r="AL1065" s="90"/>
      <c r="AM1065" s="91"/>
    </row>
    <row r="1066" spans="37:39" x14ac:dyDescent="0.2">
      <c r="AK1066" s="2"/>
      <c r="AL1066" s="90"/>
      <c r="AM1066" s="91"/>
    </row>
    <row r="1067" spans="37:39" x14ac:dyDescent="0.2">
      <c r="AK1067" s="2"/>
      <c r="AL1067" s="90"/>
      <c r="AM1067" s="91"/>
    </row>
    <row r="1068" spans="37:39" x14ac:dyDescent="0.2">
      <c r="AK1068" s="2"/>
      <c r="AL1068" s="90"/>
      <c r="AM1068" s="91"/>
    </row>
    <row r="1069" spans="37:39" x14ac:dyDescent="0.2">
      <c r="AK1069" s="2"/>
      <c r="AL1069" s="90"/>
      <c r="AM1069" s="91"/>
    </row>
    <row r="1070" spans="37:39" x14ac:dyDescent="0.2">
      <c r="AK1070" s="2"/>
      <c r="AL1070" s="90"/>
      <c r="AM1070" s="91"/>
    </row>
    <row r="1071" spans="37:39" x14ac:dyDescent="0.2">
      <c r="AK1071" s="2"/>
      <c r="AL1071" s="90"/>
      <c r="AM1071" s="91"/>
    </row>
    <row r="1072" spans="37:39" x14ac:dyDescent="0.2">
      <c r="AK1072" s="2"/>
      <c r="AL1072" s="90"/>
      <c r="AM1072" s="91"/>
    </row>
    <row r="1073" spans="37:39" x14ac:dyDescent="0.2">
      <c r="AK1073" s="2"/>
      <c r="AL1073" s="90"/>
      <c r="AM1073" s="91"/>
    </row>
    <row r="1074" spans="37:39" x14ac:dyDescent="0.2">
      <c r="AK1074" s="2"/>
      <c r="AL1074" s="90"/>
      <c r="AM1074" s="91"/>
    </row>
    <row r="1075" spans="37:39" x14ac:dyDescent="0.2">
      <c r="AK1075" s="2"/>
      <c r="AL1075" s="90"/>
      <c r="AM1075" s="91"/>
    </row>
    <row r="1076" spans="37:39" x14ac:dyDescent="0.2">
      <c r="AK1076" s="2"/>
      <c r="AL1076" s="90"/>
      <c r="AM1076" s="91"/>
    </row>
    <row r="1077" spans="37:39" x14ac:dyDescent="0.2">
      <c r="AK1077" s="2"/>
      <c r="AL1077" s="90"/>
      <c r="AM1077" s="91"/>
    </row>
    <row r="1078" spans="37:39" x14ac:dyDescent="0.2">
      <c r="AK1078" s="2"/>
      <c r="AL1078" s="90"/>
      <c r="AM1078" s="91"/>
    </row>
    <row r="1079" spans="37:39" x14ac:dyDescent="0.2">
      <c r="AK1079" s="2"/>
      <c r="AL1079" s="90"/>
      <c r="AM1079" s="91"/>
    </row>
    <row r="1080" spans="37:39" x14ac:dyDescent="0.2">
      <c r="AK1080" s="2"/>
      <c r="AL1080" s="90"/>
      <c r="AM1080" s="91"/>
    </row>
    <row r="1081" spans="37:39" x14ac:dyDescent="0.2">
      <c r="AK1081" s="2"/>
      <c r="AL1081" s="90"/>
      <c r="AM1081" s="91"/>
    </row>
    <row r="1082" spans="37:39" x14ac:dyDescent="0.2">
      <c r="AK1082" s="2"/>
      <c r="AL1082" s="90"/>
      <c r="AM1082" s="91"/>
    </row>
    <row r="1083" spans="37:39" x14ac:dyDescent="0.2">
      <c r="AK1083" s="2"/>
      <c r="AL1083" s="90"/>
      <c r="AM1083" s="91"/>
    </row>
    <row r="1084" spans="37:39" x14ac:dyDescent="0.2">
      <c r="AK1084" s="2"/>
      <c r="AL1084" s="90"/>
      <c r="AM1084" s="91"/>
    </row>
    <row r="1085" spans="37:39" x14ac:dyDescent="0.2">
      <c r="AK1085" s="2"/>
      <c r="AL1085" s="90"/>
      <c r="AM1085" s="91"/>
    </row>
    <row r="1086" spans="37:39" x14ac:dyDescent="0.2">
      <c r="AK1086" s="2"/>
      <c r="AL1086" s="90"/>
      <c r="AM1086" s="91"/>
    </row>
    <row r="1087" spans="37:39" x14ac:dyDescent="0.2">
      <c r="AK1087" s="2"/>
      <c r="AL1087" s="90"/>
      <c r="AM1087" s="91"/>
    </row>
    <row r="1088" spans="37:39" x14ac:dyDescent="0.2">
      <c r="AK1088" s="2"/>
      <c r="AL1088" s="90"/>
      <c r="AM1088" s="91"/>
    </row>
    <row r="1089" spans="37:39" x14ac:dyDescent="0.2">
      <c r="AK1089" s="2"/>
      <c r="AL1089" s="90"/>
      <c r="AM1089" s="91"/>
    </row>
    <row r="1090" spans="37:39" x14ac:dyDescent="0.2">
      <c r="AK1090" s="2"/>
      <c r="AL1090" s="90"/>
      <c r="AM1090" s="91"/>
    </row>
    <row r="1091" spans="37:39" x14ac:dyDescent="0.2">
      <c r="AK1091" s="2"/>
      <c r="AL1091" s="90"/>
      <c r="AM1091" s="91"/>
    </row>
    <row r="1092" spans="37:39" x14ac:dyDescent="0.2">
      <c r="AK1092" s="2"/>
      <c r="AL1092" s="90"/>
      <c r="AM1092" s="91"/>
    </row>
    <row r="1093" spans="37:39" x14ac:dyDescent="0.2">
      <c r="AK1093" s="2"/>
      <c r="AL1093" s="90"/>
      <c r="AM1093" s="91"/>
    </row>
    <row r="1094" spans="37:39" x14ac:dyDescent="0.2">
      <c r="AK1094" s="2"/>
      <c r="AL1094" s="90"/>
      <c r="AM1094" s="91"/>
    </row>
    <row r="1095" spans="37:39" x14ac:dyDescent="0.2">
      <c r="AK1095" s="2"/>
      <c r="AL1095" s="90"/>
      <c r="AM1095" s="91"/>
    </row>
    <row r="1096" spans="37:39" x14ac:dyDescent="0.2">
      <c r="AK1096" s="2"/>
      <c r="AL1096" s="90"/>
      <c r="AM1096" s="91"/>
    </row>
    <row r="1097" spans="37:39" x14ac:dyDescent="0.2">
      <c r="AK1097" s="2"/>
      <c r="AL1097" s="90"/>
      <c r="AM1097" s="91"/>
    </row>
    <row r="1098" spans="37:39" x14ac:dyDescent="0.2">
      <c r="AK1098" s="2"/>
      <c r="AL1098" s="90"/>
      <c r="AM1098" s="91"/>
    </row>
    <row r="1099" spans="37:39" x14ac:dyDescent="0.2">
      <c r="AK1099" s="2"/>
      <c r="AL1099" s="90"/>
      <c r="AM1099" s="91"/>
    </row>
    <row r="1100" spans="37:39" x14ac:dyDescent="0.2">
      <c r="AK1100" s="2"/>
      <c r="AL1100" s="90"/>
      <c r="AM1100" s="91"/>
    </row>
    <row r="1101" spans="37:39" x14ac:dyDescent="0.2">
      <c r="AK1101" s="2"/>
      <c r="AL1101" s="90"/>
      <c r="AM1101" s="91"/>
    </row>
    <row r="1102" spans="37:39" x14ac:dyDescent="0.2">
      <c r="AK1102" s="2"/>
      <c r="AL1102" s="90"/>
      <c r="AM1102" s="91"/>
    </row>
    <row r="1103" spans="37:39" x14ac:dyDescent="0.2">
      <c r="AK1103" s="2"/>
      <c r="AL1103" s="90"/>
      <c r="AM1103" s="91"/>
    </row>
    <row r="1104" spans="37:39" x14ac:dyDescent="0.2">
      <c r="AK1104" s="2"/>
      <c r="AL1104" s="90"/>
      <c r="AM1104" s="91"/>
    </row>
    <row r="1105" spans="36:39" ht="13.5" thickBot="1" x14ac:dyDescent="0.25">
      <c r="AK1105" s="2"/>
      <c r="AL1105" s="90"/>
      <c r="AM1105" s="91"/>
    </row>
    <row r="1106" spans="36:39" ht="13.5" thickBot="1" x14ac:dyDescent="0.25">
      <c r="AJ1106" s="87"/>
      <c r="AK1106" s="87"/>
      <c r="AL1106" s="89"/>
      <c r="AM1106" s="92"/>
    </row>
    <row r="1107" spans="36:39" x14ac:dyDescent="0.2">
      <c r="AK1107" s="2"/>
      <c r="AL1107" s="90"/>
      <c r="AM1107" s="91"/>
    </row>
    <row r="1108" spans="36:39" x14ac:dyDescent="0.2">
      <c r="AK1108" s="2"/>
      <c r="AL1108" s="90"/>
      <c r="AM1108" s="91"/>
    </row>
    <row r="1109" spans="36:39" x14ac:dyDescent="0.2">
      <c r="AK1109" s="2"/>
      <c r="AL1109" s="90"/>
      <c r="AM1109" s="91"/>
    </row>
    <row r="1110" spans="36:39" x14ac:dyDescent="0.2">
      <c r="AK1110" s="2"/>
      <c r="AL1110" s="90"/>
      <c r="AM1110" s="91"/>
    </row>
    <row r="1111" spans="36:39" x14ac:dyDescent="0.2">
      <c r="AK1111" s="2"/>
      <c r="AL1111" s="90"/>
      <c r="AM1111" s="91"/>
    </row>
    <row r="1112" spans="36:39" x14ac:dyDescent="0.2">
      <c r="AK1112" s="2"/>
      <c r="AL1112" s="90"/>
      <c r="AM1112" s="91"/>
    </row>
    <row r="1113" spans="36:39" x14ac:dyDescent="0.2">
      <c r="AK1113" s="2"/>
      <c r="AL1113" s="90"/>
      <c r="AM1113" s="91"/>
    </row>
    <row r="1114" spans="36:39" x14ac:dyDescent="0.2">
      <c r="AK1114" s="2"/>
      <c r="AL1114" s="90"/>
      <c r="AM1114" s="91"/>
    </row>
    <row r="1115" spans="36:39" x14ac:dyDescent="0.2">
      <c r="AK1115" s="2"/>
      <c r="AL1115" s="90"/>
      <c r="AM1115" s="91"/>
    </row>
    <row r="1116" spans="36:39" x14ac:dyDescent="0.2">
      <c r="AK1116" s="2"/>
      <c r="AL1116" s="90"/>
      <c r="AM1116" s="91"/>
    </row>
    <row r="1117" spans="36:39" x14ac:dyDescent="0.2">
      <c r="AK1117" s="2"/>
      <c r="AL1117" s="90"/>
      <c r="AM1117" s="91"/>
    </row>
    <row r="1118" spans="36:39" x14ac:dyDescent="0.2">
      <c r="AK1118" s="2"/>
      <c r="AL1118" s="90"/>
      <c r="AM1118" s="91"/>
    </row>
    <row r="1119" spans="36:39" x14ac:dyDescent="0.2">
      <c r="AK1119" s="2"/>
      <c r="AL1119" s="90"/>
      <c r="AM1119" s="91"/>
    </row>
    <row r="1120" spans="36:39" x14ac:dyDescent="0.2">
      <c r="AK1120" s="2"/>
      <c r="AL1120" s="90"/>
      <c r="AM1120" s="91"/>
    </row>
    <row r="1121" spans="37:39" x14ac:dyDescent="0.2">
      <c r="AK1121" s="2"/>
      <c r="AL1121" s="90"/>
      <c r="AM1121" s="91"/>
    </row>
    <row r="1122" spans="37:39" x14ac:dyDescent="0.2">
      <c r="AK1122" s="2"/>
      <c r="AL1122" s="90"/>
      <c r="AM1122" s="91"/>
    </row>
    <row r="1123" spans="37:39" x14ac:dyDescent="0.2">
      <c r="AK1123" s="2"/>
      <c r="AL1123" s="90"/>
      <c r="AM1123" s="91"/>
    </row>
    <row r="1124" spans="37:39" x14ac:dyDescent="0.2">
      <c r="AK1124" s="2"/>
      <c r="AL1124" s="90"/>
      <c r="AM1124" s="91"/>
    </row>
    <row r="1125" spans="37:39" x14ac:dyDescent="0.2">
      <c r="AK1125" s="2"/>
      <c r="AL1125" s="90"/>
      <c r="AM1125" s="91"/>
    </row>
    <row r="1126" spans="37:39" x14ac:dyDescent="0.2">
      <c r="AK1126" s="2"/>
      <c r="AL1126" s="90"/>
      <c r="AM1126" s="91"/>
    </row>
    <row r="1127" spans="37:39" x14ac:dyDescent="0.2">
      <c r="AK1127" s="2"/>
      <c r="AL1127" s="90"/>
      <c r="AM1127" s="91"/>
    </row>
    <row r="1128" spans="37:39" x14ac:dyDescent="0.2">
      <c r="AK1128" s="2"/>
      <c r="AL1128" s="90"/>
      <c r="AM1128" s="91"/>
    </row>
    <row r="1129" spans="37:39" x14ac:dyDescent="0.2">
      <c r="AK1129" s="2"/>
      <c r="AL1129" s="90"/>
      <c r="AM1129" s="91"/>
    </row>
    <row r="1130" spans="37:39" x14ac:dyDescent="0.2">
      <c r="AK1130" s="2"/>
      <c r="AL1130" s="90"/>
      <c r="AM1130" s="91"/>
    </row>
    <row r="1131" spans="37:39" x14ac:dyDescent="0.2">
      <c r="AK1131" s="2"/>
      <c r="AL1131" s="90"/>
      <c r="AM1131" s="91"/>
    </row>
    <row r="1132" spans="37:39" x14ac:dyDescent="0.2">
      <c r="AK1132" s="2"/>
      <c r="AL1132" s="90"/>
      <c r="AM1132" s="91"/>
    </row>
    <row r="1133" spans="37:39" x14ac:dyDescent="0.2">
      <c r="AK1133" s="2"/>
      <c r="AL1133" s="90"/>
      <c r="AM1133" s="91"/>
    </row>
    <row r="1134" spans="37:39" x14ac:dyDescent="0.2">
      <c r="AK1134" s="2"/>
      <c r="AL1134" s="90"/>
      <c r="AM1134" s="91"/>
    </row>
    <row r="1135" spans="37:39" x14ac:dyDescent="0.2">
      <c r="AK1135" s="2"/>
      <c r="AL1135" s="90"/>
      <c r="AM1135" s="91"/>
    </row>
    <row r="1136" spans="37:39" x14ac:dyDescent="0.2">
      <c r="AK1136" s="2"/>
      <c r="AL1136" s="90"/>
      <c r="AM1136" s="91"/>
    </row>
    <row r="1137" spans="37:39" x14ac:dyDescent="0.2">
      <c r="AK1137" s="2"/>
      <c r="AL1137" s="90"/>
      <c r="AM1137" s="91"/>
    </row>
    <row r="1138" spans="37:39" x14ac:dyDescent="0.2">
      <c r="AK1138" s="2"/>
      <c r="AL1138" s="90"/>
      <c r="AM1138" s="91"/>
    </row>
    <row r="1139" spans="37:39" x14ac:dyDescent="0.2">
      <c r="AK1139" s="2"/>
      <c r="AL1139" s="90"/>
      <c r="AM1139" s="91"/>
    </row>
    <row r="1140" spans="37:39" x14ac:dyDescent="0.2">
      <c r="AK1140" s="2"/>
      <c r="AL1140" s="90"/>
      <c r="AM1140" s="91"/>
    </row>
    <row r="1141" spans="37:39" x14ac:dyDescent="0.2">
      <c r="AK1141" s="2"/>
      <c r="AL1141" s="90"/>
      <c r="AM1141" s="91"/>
    </row>
    <row r="1142" spans="37:39" x14ac:dyDescent="0.2">
      <c r="AK1142" s="2"/>
      <c r="AL1142" s="90"/>
      <c r="AM1142" s="91"/>
    </row>
    <row r="1143" spans="37:39" x14ac:dyDescent="0.2">
      <c r="AK1143" s="2"/>
      <c r="AL1143" s="90"/>
      <c r="AM1143" s="91"/>
    </row>
    <row r="1144" spans="37:39" x14ac:dyDescent="0.2">
      <c r="AK1144" s="2"/>
      <c r="AL1144" s="90"/>
      <c r="AM1144" s="91"/>
    </row>
    <row r="1145" spans="37:39" x14ac:dyDescent="0.2">
      <c r="AK1145" s="2"/>
      <c r="AL1145" s="90"/>
      <c r="AM1145" s="91"/>
    </row>
    <row r="1146" spans="37:39" x14ac:dyDescent="0.2">
      <c r="AK1146" s="2"/>
      <c r="AL1146" s="90"/>
      <c r="AM1146" s="91"/>
    </row>
    <row r="1147" spans="37:39" x14ac:dyDescent="0.2">
      <c r="AK1147" s="2"/>
      <c r="AL1147" s="90"/>
      <c r="AM1147" s="91"/>
    </row>
    <row r="1148" spans="37:39" x14ac:dyDescent="0.2">
      <c r="AK1148" s="2"/>
      <c r="AL1148" s="90"/>
      <c r="AM1148" s="91"/>
    </row>
    <row r="1149" spans="37:39" x14ac:dyDescent="0.2">
      <c r="AK1149" s="2"/>
      <c r="AL1149" s="90"/>
      <c r="AM1149" s="91"/>
    </row>
    <row r="1150" spans="37:39" x14ac:dyDescent="0.2">
      <c r="AK1150" s="2"/>
      <c r="AL1150" s="90"/>
      <c r="AM1150" s="91"/>
    </row>
    <row r="1151" spans="37:39" x14ac:dyDescent="0.2">
      <c r="AK1151" s="2"/>
      <c r="AL1151" s="90"/>
      <c r="AM1151" s="91"/>
    </row>
    <row r="1152" spans="37:39" x14ac:dyDescent="0.2">
      <c r="AK1152" s="2"/>
      <c r="AL1152" s="90"/>
      <c r="AM1152" s="91"/>
    </row>
    <row r="1153" spans="37:39" x14ac:dyDescent="0.2">
      <c r="AK1153" s="2"/>
      <c r="AL1153" s="90"/>
      <c r="AM1153" s="91"/>
    </row>
    <row r="1154" spans="37:39" x14ac:dyDescent="0.2">
      <c r="AK1154" s="2"/>
      <c r="AL1154" s="90"/>
      <c r="AM1154" s="91"/>
    </row>
    <row r="1155" spans="37:39" x14ac:dyDescent="0.2">
      <c r="AK1155" s="2"/>
      <c r="AL1155" s="90"/>
      <c r="AM1155" s="91"/>
    </row>
    <row r="1156" spans="37:39" x14ac:dyDescent="0.2">
      <c r="AK1156" s="2"/>
      <c r="AL1156" s="90"/>
      <c r="AM1156" s="91"/>
    </row>
    <row r="1157" spans="37:39" x14ac:dyDescent="0.2">
      <c r="AK1157" s="2"/>
      <c r="AL1157" s="90"/>
      <c r="AM1157" s="91"/>
    </row>
    <row r="1158" spans="37:39" x14ac:dyDescent="0.2">
      <c r="AK1158" s="2"/>
      <c r="AL1158" s="90"/>
      <c r="AM1158" s="91"/>
    </row>
    <row r="1159" spans="37:39" x14ac:dyDescent="0.2">
      <c r="AK1159" s="2"/>
      <c r="AL1159" s="90"/>
      <c r="AM1159" s="91"/>
    </row>
    <row r="1160" spans="37:39" x14ac:dyDescent="0.2">
      <c r="AK1160" s="2"/>
      <c r="AL1160" s="90"/>
      <c r="AM1160" s="91"/>
    </row>
    <row r="1161" spans="37:39" x14ac:dyDescent="0.2">
      <c r="AK1161" s="2"/>
      <c r="AL1161" s="90"/>
      <c r="AM1161" s="91"/>
    </row>
    <row r="1162" spans="37:39" x14ac:dyDescent="0.2">
      <c r="AK1162" s="2"/>
      <c r="AL1162" s="90"/>
      <c r="AM1162" s="91"/>
    </row>
    <row r="1163" spans="37:39" x14ac:dyDescent="0.2">
      <c r="AK1163" s="2"/>
      <c r="AL1163" s="90"/>
      <c r="AM1163" s="91"/>
    </row>
    <row r="1164" spans="37:39" x14ac:dyDescent="0.2">
      <c r="AK1164" s="2"/>
      <c r="AL1164" s="90"/>
      <c r="AM1164" s="91"/>
    </row>
    <row r="1165" spans="37:39" x14ac:dyDescent="0.2">
      <c r="AK1165" s="2"/>
      <c r="AL1165" s="90"/>
      <c r="AM1165" s="91"/>
    </row>
    <row r="1166" spans="37:39" x14ac:dyDescent="0.2">
      <c r="AK1166" s="2"/>
      <c r="AL1166" s="90"/>
      <c r="AM1166" s="91"/>
    </row>
    <row r="1167" spans="37:39" x14ac:dyDescent="0.2">
      <c r="AK1167" s="2"/>
      <c r="AL1167" s="90"/>
      <c r="AM1167" s="91"/>
    </row>
    <row r="1168" spans="37:39" x14ac:dyDescent="0.2">
      <c r="AK1168" s="2"/>
      <c r="AL1168" s="90"/>
      <c r="AM1168" s="91"/>
    </row>
    <row r="1169" spans="37:39" x14ac:dyDescent="0.2">
      <c r="AK1169" s="2"/>
      <c r="AL1169" s="90"/>
      <c r="AM1169" s="91"/>
    </row>
    <row r="1170" spans="37:39" x14ac:dyDescent="0.2">
      <c r="AK1170" s="2"/>
      <c r="AL1170" s="90"/>
      <c r="AM1170" s="91"/>
    </row>
    <row r="1171" spans="37:39" x14ac:dyDescent="0.2">
      <c r="AK1171" s="2"/>
      <c r="AL1171" s="90"/>
      <c r="AM1171" s="91"/>
    </row>
    <row r="1172" spans="37:39" x14ac:dyDescent="0.2">
      <c r="AK1172" s="2"/>
      <c r="AL1172" s="90"/>
      <c r="AM1172" s="91"/>
    </row>
    <row r="1173" spans="37:39" x14ac:dyDescent="0.2">
      <c r="AK1173" s="2"/>
      <c r="AL1173" s="90"/>
      <c r="AM1173" s="91"/>
    </row>
    <row r="1174" spans="37:39" x14ac:dyDescent="0.2">
      <c r="AK1174" s="2"/>
      <c r="AL1174" s="90"/>
      <c r="AM1174" s="91"/>
    </row>
    <row r="1175" spans="37:39" x14ac:dyDescent="0.2">
      <c r="AK1175" s="2"/>
      <c r="AL1175" s="90"/>
      <c r="AM1175" s="91"/>
    </row>
    <row r="1176" spans="37:39" x14ac:dyDescent="0.2">
      <c r="AK1176" s="2"/>
      <c r="AL1176" s="90"/>
      <c r="AM1176" s="91"/>
    </row>
    <row r="1177" spans="37:39" x14ac:dyDescent="0.2">
      <c r="AK1177" s="2"/>
      <c r="AL1177" s="90"/>
      <c r="AM1177" s="91"/>
    </row>
    <row r="1178" spans="37:39" x14ac:dyDescent="0.2">
      <c r="AK1178" s="2"/>
      <c r="AL1178" s="90"/>
      <c r="AM1178" s="91"/>
    </row>
    <row r="1179" spans="37:39" x14ac:dyDescent="0.2">
      <c r="AK1179" s="2"/>
      <c r="AL1179" s="90"/>
      <c r="AM1179" s="91"/>
    </row>
    <row r="1180" spans="37:39" x14ac:dyDescent="0.2">
      <c r="AK1180" s="2"/>
      <c r="AL1180" s="90"/>
      <c r="AM1180" s="91"/>
    </row>
    <row r="1181" spans="37:39" x14ac:dyDescent="0.2">
      <c r="AK1181" s="2"/>
      <c r="AL1181" s="90"/>
      <c r="AM1181" s="91"/>
    </row>
    <row r="1182" spans="37:39" x14ac:dyDescent="0.2">
      <c r="AK1182" s="2"/>
      <c r="AL1182" s="90"/>
      <c r="AM1182" s="91"/>
    </row>
    <row r="1183" spans="37:39" x14ac:dyDescent="0.2">
      <c r="AK1183" s="2"/>
      <c r="AL1183" s="90"/>
      <c r="AM1183" s="91"/>
    </row>
    <row r="1184" spans="37:39" x14ac:dyDescent="0.2">
      <c r="AK1184" s="2"/>
      <c r="AL1184" s="90"/>
      <c r="AM1184" s="91"/>
    </row>
    <row r="1185" spans="36:39" x14ac:dyDescent="0.2">
      <c r="AK1185" s="2"/>
      <c r="AL1185" s="90"/>
      <c r="AM1185" s="91"/>
    </row>
    <row r="1186" spans="36:39" x14ac:dyDescent="0.2">
      <c r="AK1186" s="2"/>
      <c r="AL1186" s="90"/>
      <c r="AM1186" s="91"/>
    </row>
    <row r="1187" spans="36:39" x14ac:dyDescent="0.2">
      <c r="AK1187" s="2"/>
      <c r="AL1187" s="90"/>
      <c r="AM1187" s="91"/>
    </row>
    <row r="1188" spans="36:39" x14ac:dyDescent="0.2">
      <c r="AK1188" s="2"/>
      <c r="AL1188" s="90"/>
      <c r="AM1188" s="91"/>
    </row>
    <row r="1189" spans="36:39" ht="13.5" thickBot="1" x14ac:dyDescent="0.25">
      <c r="AK1189" s="2"/>
      <c r="AL1189" s="90"/>
      <c r="AM1189" s="91"/>
    </row>
    <row r="1190" spans="36:39" ht="13.5" thickBot="1" x14ac:dyDescent="0.25">
      <c r="AJ1190" s="87"/>
      <c r="AK1190" s="87"/>
      <c r="AL1190" s="89"/>
      <c r="AM1190" s="92"/>
    </row>
    <row r="1191" spans="36:39" x14ac:dyDescent="0.2">
      <c r="AK1191" s="2"/>
      <c r="AL1191" s="90"/>
      <c r="AM1191" s="91"/>
    </row>
    <row r="1192" spans="36:39" x14ac:dyDescent="0.2">
      <c r="AK1192" s="2"/>
      <c r="AL1192" s="90"/>
      <c r="AM1192" s="91"/>
    </row>
    <row r="1193" spans="36:39" x14ac:dyDescent="0.2">
      <c r="AK1193" s="2"/>
      <c r="AL1193" s="90"/>
      <c r="AM1193" s="91"/>
    </row>
    <row r="1194" spans="36:39" x14ac:dyDescent="0.2">
      <c r="AK1194" s="2"/>
      <c r="AL1194" s="90"/>
      <c r="AM1194" s="91"/>
    </row>
    <row r="1195" spans="36:39" x14ac:dyDescent="0.2">
      <c r="AK1195" s="2"/>
      <c r="AL1195" s="90"/>
      <c r="AM1195" s="91"/>
    </row>
    <row r="1196" spans="36:39" x14ac:dyDescent="0.2">
      <c r="AK1196" s="2"/>
      <c r="AL1196" s="90"/>
      <c r="AM1196" s="91"/>
    </row>
    <row r="1197" spans="36:39" x14ac:dyDescent="0.2">
      <c r="AK1197" s="2"/>
      <c r="AL1197" s="90"/>
      <c r="AM1197" s="91"/>
    </row>
    <row r="1198" spans="36:39" x14ac:dyDescent="0.2">
      <c r="AK1198" s="2"/>
      <c r="AL1198" s="90"/>
      <c r="AM1198" s="91"/>
    </row>
    <row r="1199" spans="36:39" x14ac:dyDescent="0.2">
      <c r="AK1199" s="2"/>
      <c r="AL1199" s="90"/>
      <c r="AM1199" s="91"/>
    </row>
    <row r="1200" spans="36:39" x14ac:dyDescent="0.2">
      <c r="AK1200" s="2"/>
      <c r="AL1200" s="90"/>
      <c r="AM1200" s="91"/>
    </row>
    <row r="1201" spans="37:39" x14ac:dyDescent="0.2">
      <c r="AK1201" s="2"/>
      <c r="AL1201" s="90"/>
      <c r="AM1201" s="91"/>
    </row>
    <row r="1202" spans="37:39" x14ac:dyDescent="0.2">
      <c r="AK1202" s="2"/>
      <c r="AL1202" s="90"/>
      <c r="AM1202" s="91"/>
    </row>
    <row r="1203" spans="37:39" x14ac:dyDescent="0.2">
      <c r="AK1203" s="2"/>
      <c r="AL1203" s="90"/>
      <c r="AM1203" s="91"/>
    </row>
    <row r="1204" spans="37:39" x14ac:dyDescent="0.2">
      <c r="AK1204" s="2"/>
      <c r="AL1204" s="90"/>
      <c r="AM1204" s="91"/>
    </row>
    <row r="1205" spans="37:39" x14ac:dyDescent="0.2">
      <c r="AK1205" s="2"/>
      <c r="AL1205" s="90"/>
      <c r="AM1205" s="91"/>
    </row>
    <row r="1206" spans="37:39" x14ac:dyDescent="0.2">
      <c r="AK1206" s="2"/>
      <c r="AL1206" s="90"/>
      <c r="AM1206" s="91"/>
    </row>
    <row r="1207" spans="37:39" x14ac:dyDescent="0.2">
      <c r="AK1207" s="2"/>
      <c r="AL1207" s="90"/>
      <c r="AM1207" s="91"/>
    </row>
    <row r="1208" spans="37:39" x14ac:dyDescent="0.2">
      <c r="AK1208" s="2"/>
      <c r="AL1208" s="90"/>
      <c r="AM1208" s="91"/>
    </row>
    <row r="1209" spans="37:39" x14ac:dyDescent="0.2">
      <c r="AK1209" s="2"/>
      <c r="AL1209" s="90"/>
      <c r="AM1209" s="91"/>
    </row>
    <row r="1210" spans="37:39" x14ac:dyDescent="0.2">
      <c r="AK1210" s="2"/>
      <c r="AL1210" s="90"/>
      <c r="AM1210" s="91"/>
    </row>
    <row r="1211" spans="37:39" x14ac:dyDescent="0.2">
      <c r="AK1211" s="2"/>
      <c r="AL1211" s="90"/>
      <c r="AM1211" s="91"/>
    </row>
    <row r="1212" spans="37:39" x14ac:dyDescent="0.2">
      <c r="AK1212" s="2"/>
      <c r="AL1212" s="90"/>
      <c r="AM1212" s="91"/>
    </row>
    <row r="1213" spans="37:39" x14ac:dyDescent="0.2">
      <c r="AK1213" s="2"/>
      <c r="AL1213" s="90"/>
      <c r="AM1213" s="91"/>
    </row>
    <row r="1214" spans="37:39" x14ac:dyDescent="0.2">
      <c r="AK1214" s="2"/>
      <c r="AL1214" s="90"/>
      <c r="AM1214" s="91"/>
    </row>
    <row r="1215" spans="37:39" x14ac:dyDescent="0.2">
      <c r="AK1215" s="2"/>
      <c r="AL1215" s="90"/>
      <c r="AM1215" s="91"/>
    </row>
    <row r="1216" spans="37:39" x14ac:dyDescent="0.2">
      <c r="AK1216" s="2"/>
      <c r="AL1216" s="90"/>
      <c r="AM1216" s="91"/>
    </row>
    <row r="1217" spans="37:39" x14ac:dyDescent="0.2">
      <c r="AK1217" s="2"/>
      <c r="AL1217" s="90"/>
      <c r="AM1217" s="91"/>
    </row>
    <row r="1218" spans="37:39" x14ac:dyDescent="0.2">
      <c r="AK1218" s="2"/>
      <c r="AL1218" s="90"/>
      <c r="AM1218" s="91"/>
    </row>
    <row r="1219" spans="37:39" x14ac:dyDescent="0.2">
      <c r="AK1219" s="2"/>
      <c r="AL1219" s="90"/>
      <c r="AM1219" s="91"/>
    </row>
    <row r="1220" spans="37:39" x14ac:dyDescent="0.2">
      <c r="AK1220" s="2"/>
      <c r="AL1220" s="90"/>
      <c r="AM1220" s="91"/>
    </row>
    <row r="1221" spans="37:39" x14ac:dyDescent="0.2">
      <c r="AK1221" s="2"/>
      <c r="AL1221" s="90"/>
      <c r="AM1221" s="91"/>
    </row>
    <row r="1222" spans="37:39" x14ac:dyDescent="0.2">
      <c r="AK1222" s="2"/>
      <c r="AL1222" s="90"/>
      <c r="AM1222" s="91"/>
    </row>
    <row r="1223" spans="37:39" x14ac:dyDescent="0.2">
      <c r="AK1223" s="2"/>
      <c r="AL1223" s="90"/>
      <c r="AM1223" s="91"/>
    </row>
    <row r="1224" spans="37:39" x14ac:dyDescent="0.2">
      <c r="AK1224" s="2"/>
      <c r="AL1224" s="90"/>
      <c r="AM1224" s="91"/>
    </row>
    <row r="1225" spans="37:39" x14ac:dyDescent="0.2">
      <c r="AK1225" s="2"/>
      <c r="AL1225" s="90"/>
      <c r="AM1225" s="91"/>
    </row>
    <row r="1226" spans="37:39" x14ac:dyDescent="0.2">
      <c r="AK1226" s="2"/>
      <c r="AL1226" s="90"/>
      <c r="AM1226" s="91"/>
    </row>
    <row r="1227" spans="37:39" x14ac:dyDescent="0.2">
      <c r="AK1227" s="2"/>
      <c r="AL1227" s="90"/>
      <c r="AM1227" s="91"/>
    </row>
    <row r="1228" spans="37:39" x14ac:dyDescent="0.2">
      <c r="AK1228" s="2"/>
      <c r="AL1228" s="90"/>
      <c r="AM1228" s="91"/>
    </row>
    <row r="1229" spans="37:39" x14ac:dyDescent="0.2">
      <c r="AK1229" s="2"/>
      <c r="AL1229" s="90"/>
      <c r="AM1229" s="91"/>
    </row>
    <row r="1230" spans="37:39" x14ac:dyDescent="0.2">
      <c r="AK1230" s="2"/>
      <c r="AL1230" s="90"/>
      <c r="AM1230" s="91"/>
    </row>
    <row r="1231" spans="37:39" x14ac:dyDescent="0.2">
      <c r="AK1231" s="2"/>
      <c r="AL1231" s="90"/>
      <c r="AM1231" s="91"/>
    </row>
    <row r="1232" spans="37:39" x14ac:dyDescent="0.2">
      <c r="AK1232" s="2"/>
      <c r="AL1232" s="90"/>
      <c r="AM1232" s="91"/>
    </row>
    <row r="1233" spans="37:39" x14ac:dyDescent="0.2">
      <c r="AK1233" s="2"/>
      <c r="AL1233" s="90"/>
      <c r="AM1233" s="91"/>
    </row>
    <row r="1234" spans="37:39" x14ac:dyDescent="0.2">
      <c r="AK1234" s="2"/>
      <c r="AL1234" s="90"/>
      <c r="AM1234" s="91"/>
    </row>
    <row r="1235" spans="37:39" x14ac:dyDescent="0.2">
      <c r="AK1235" s="2"/>
      <c r="AL1235" s="90"/>
      <c r="AM1235" s="91"/>
    </row>
    <row r="1236" spans="37:39" x14ac:dyDescent="0.2">
      <c r="AK1236" s="2"/>
      <c r="AL1236" s="90"/>
      <c r="AM1236" s="91"/>
    </row>
    <row r="1237" spans="37:39" x14ac:dyDescent="0.2">
      <c r="AK1237" s="2"/>
      <c r="AL1237" s="90"/>
      <c r="AM1237" s="91"/>
    </row>
    <row r="1238" spans="37:39" x14ac:dyDescent="0.2">
      <c r="AK1238" s="2"/>
      <c r="AL1238" s="90"/>
      <c r="AM1238" s="91"/>
    </row>
    <row r="1239" spans="37:39" x14ac:dyDescent="0.2">
      <c r="AK1239" s="2"/>
      <c r="AL1239" s="90"/>
      <c r="AM1239" s="91"/>
    </row>
    <row r="1240" spans="37:39" x14ac:dyDescent="0.2">
      <c r="AK1240" s="2"/>
      <c r="AL1240" s="90"/>
      <c r="AM1240" s="91"/>
    </row>
    <row r="1241" spans="37:39" x14ac:dyDescent="0.2">
      <c r="AK1241" s="2"/>
      <c r="AL1241" s="90"/>
      <c r="AM1241" s="91"/>
    </row>
    <row r="1242" spans="37:39" x14ac:dyDescent="0.2">
      <c r="AK1242" s="2"/>
      <c r="AL1242" s="90"/>
      <c r="AM1242" s="91"/>
    </row>
    <row r="1243" spans="37:39" x14ac:dyDescent="0.2">
      <c r="AK1243" s="2"/>
      <c r="AL1243" s="90"/>
      <c r="AM1243" s="91"/>
    </row>
    <row r="1244" spans="37:39" x14ac:dyDescent="0.2">
      <c r="AK1244" s="2"/>
      <c r="AL1244" s="90"/>
      <c r="AM1244" s="91"/>
    </row>
    <row r="1245" spans="37:39" x14ac:dyDescent="0.2">
      <c r="AK1245" s="2"/>
      <c r="AL1245" s="90"/>
      <c r="AM1245" s="91"/>
    </row>
    <row r="1246" spans="37:39" x14ac:dyDescent="0.2">
      <c r="AK1246" s="2"/>
      <c r="AL1246" s="90"/>
      <c r="AM1246" s="91"/>
    </row>
    <row r="1247" spans="37:39" x14ac:dyDescent="0.2">
      <c r="AK1247" s="2"/>
      <c r="AL1247" s="90"/>
      <c r="AM1247" s="91"/>
    </row>
    <row r="1248" spans="37:39" x14ac:dyDescent="0.2">
      <c r="AK1248" s="2"/>
      <c r="AL1248" s="90"/>
      <c r="AM1248" s="91"/>
    </row>
    <row r="1249" spans="37:39" x14ac:dyDescent="0.2">
      <c r="AK1249" s="2"/>
      <c r="AL1249" s="90"/>
      <c r="AM1249" s="91"/>
    </row>
    <row r="1250" spans="37:39" x14ac:dyDescent="0.2">
      <c r="AK1250" s="2"/>
      <c r="AL1250" s="90"/>
      <c r="AM1250" s="91"/>
    </row>
    <row r="1251" spans="37:39" x14ac:dyDescent="0.2">
      <c r="AK1251" s="2"/>
      <c r="AL1251" s="90"/>
      <c r="AM1251" s="91"/>
    </row>
    <row r="1252" spans="37:39" x14ac:dyDescent="0.2">
      <c r="AK1252" s="2"/>
      <c r="AL1252" s="90"/>
      <c r="AM1252" s="91"/>
    </row>
    <row r="1253" spans="37:39" x14ac:dyDescent="0.2">
      <c r="AK1253" s="2"/>
      <c r="AL1253" s="90"/>
      <c r="AM1253" s="91"/>
    </row>
    <row r="1254" spans="37:39" x14ac:dyDescent="0.2">
      <c r="AK1254" s="2"/>
      <c r="AL1254" s="90"/>
      <c r="AM1254" s="91"/>
    </row>
    <row r="1255" spans="37:39" x14ac:dyDescent="0.2">
      <c r="AK1255" s="2"/>
      <c r="AL1255" s="90"/>
      <c r="AM1255" s="91"/>
    </row>
    <row r="1256" spans="37:39" x14ac:dyDescent="0.2">
      <c r="AK1256" s="2"/>
      <c r="AL1256" s="90"/>
      <c r="AM1256" s="91"/>
    </row>
    <row r="1257" spans="37:39" x14ac:dyDescent="0.2">
      <c r="AK1257" s="2"/>
      <c r="AL1257" s="90"/>
      <c r="AM1257" s="91"/>
    </row>
    <row r="1258" spans="37:39" x14ac:dyDescent="0.2">
      <c r="AK1258" s="2"/>
      <c r="AL1258" s="90"/>
      <c r="AM1258" s="91"/>
    </row>
    <row r="1259" spans="37:39" x14ac:dyDescent="0.2">
      <c r="AK1259" s="2"/>
      <c r="AL1259" s="90"/>
      <c r="AM1259" s="91"/>
    </row>
    <row r="1260" spans="37:39" x14ac:dyDescent="0.2">
      <c r="AK1260" s="2"/>
      <c r="AL1260" s="90"/>
      <c r="AM1260" s="91"/>
    </row>
    <row r="1261" spans="37:39" x14ac:dyDescent="0.2">
      <c r="AK1261" s="2"/>
      <c r="AL1261" s="90"/>
      <c r="AM1261" s="91"/>
    </row>
    <row r="1262" spans="37:39" x14ac:dyDescent="0.2">
      <c r="AK1262" s="2"/>
      <c r="AL1262" s="90"/>
      <c r="AM1262" s="91"/>
    </row>
    <row r="1263" spans="37:39" x14ac:dyDescent="0.2">
      <c r="AK1263" s="2"/>
      <c r="AL1263" s="90"/>
      <c r="AM1263" s="91"/>
    </row>
    <row r="1264" spans="37:39" x14ac:dyDescent="0.2">
      <c r="AK1264" s="2"/>
      <c r="AL1264" s="90"/>
      <c r="AM1264" s="91"/>
    </row>
    <row r="1265" spans="36:39" x14ac:dyDescent="0.2">
      <c r="AK1265" s="2"/>
      <c r="AL1265" s="90"/>
      <c r="AM1265" s="91"/>
    </row>
    <row r="1266" spans="36:39" x14ac:dyDescent="0.2">
      <c r="AK1266" s="2"/>
      <c r="AL1266" s="90"/>
      <c r="AM1266" s="91"/>
    </row>
    <row r="1267" spans="36:39" x14ac:dyDescent="0.2">
      <c r="AK1267" s="2"/>
      <c r="AL1267" s="90"/>
      <c r="AM1267" s="91"/>
    </row>
    <row r="1268" spans="36:39" x14ac:dyDescent="0.2">
      <c r="AK1268" s="2"/>
      <c r="AL1268" s="90"/>
      <c r="AM1268" s="91"/>
    </row>
    <row r="1269" spans="36:39" x14ac:dyDescent="0.2">
      <c r="AK1269" s="2"/>
      <c r="AL1269" s="90"/>
      <c r="AM1269" s="91"/>
    </row>
    <row r="1270" spans="36:39" x14ac:dyDescent="0.2">
      <c r="AK1270" s="2"/>
      <c r="AL1270" s="90"/>
      <c r="AM1270" s="91"/>
    </row>
    <row r="1271" spans="36:39" x14ac:dyDescent="0.2">
      <c r="AK1271" s="2"/>
      <c r="AL1271" s="90"/>
      <c r="AM1271" s="91"/>
    </row>
    <row r="1272" spans="36:39" x14ac:dyDescent="0.2">
      <c r="AK1272" s="2"/>
      <c r="AL1272" s="90"/>
      <c r="AM1272" s="91"/>
    </row>
    <row r="1273" spans="36:39" ht="13.5" thickBot="1" x14ac:dyDescent="0.25">
      <c r="AK1273" s="2"/>
      <c r="AL1273" s="90"/>
      <c r="AM1273" s="91"/>
    </row>
    <row r="1274" spans="36:39" ht="13.5" thickBot="1" x14ac:dyDescent="0.25">
      <c r="AJ1274" s="87"/>
      <c r="AK1274" s="87"/>
      <c r="AL1274" s="89"/>
      <c r="AM1274" s="92"/>
    </row>
    <row r="1275" spans="36:39" x14ac:dyDescent="0.2">
      <c r="AK1275" s="2"/>
      <c r="AL1275" s="90"/>
      <c r="AM1275" s="91"/>
    </row>
    <row r="1276" spans="36:39" x14ac:dyDescent="0.2">
      <c r="AK1276" s="2"/>
      <c r="AL1276" s="90"/>
      <c r="AM1276" s="91"/>
    </row>
    <row r="1277" spans="36:39" x14ac:dyDescent="0.2">
      <c r="AK1277" s="2"/>
      <c r="AL1277" s="90"/>
      <c r="AM1277" s="91"/>
    </row>
    <row r="1278" spans="36:39" x14ac:dyDescent="0.2">
      <c r="AK1278" s="2"/>
      <c r="AL1278" s="90"/>
      <c r="AM1278" s="91"/>
    </row>
    <row r="1279" spans="36:39" x14ac:dyDescent="0.2">
      <c r="AK1279" s="2"/>
      <c r="AL1279" s="90"/>
      <c r="AM1279" s="91"/>
    </row>
    <row r="1280" spans="36:39" x14ac:dyDescent="0.2">
      <c r="AK1280" s="2"/>
      <c r="AL1280" s="90"/>
      <c r="AM1280" s="91"/>
    </row>
    <row r="1281" spans="37:39" x14ac:dyDescent="0.2">
      <c r="AK1281" s="2"/>
      <c r="AL1281" s="90"/>
      <c r="AM1281" s="91"/>
    </row>
    <row r="1282" spans="37:39" x14ac:dyDescent="0.2">
      <c r="AK1282" s="2"/>
      <c r="AL1282" s="90"/>
      <c r="AM1282" s="91"/>
    </row>
    <row r="1283" spans="37:39" x14ac:dyDescent="0.2">
      <c r="AK1283" s="2"/>
      <c r="AL1283" s="90"/>
      <c r="AM1283" s="91"/>
    </row>
    <row r="1284" spans="37:39" x14ac:dyDescent="0.2">
      <c r="AK1284" s="2"/>
      <c r="AL1284" s="90"/>
      <c r="AM1284" s="91"/>
    </row>
    <row r="1285" spans="37:39" x14ac:dyDescent="0.2">
      <c r="AK1285" s="2"/>
      <c r="AL1285" s="90"/>
      <c r="AM1285" s="91"/>
    </row>
    <row r="1286" spans="37:39" x14ac:dyDescent="0.2">
      <c r="AK1286" s="2"/>
      <c r="AL1286" s="90"/>
      <c r="AM1286" s="91"/>
    </row>
    <row r="1287" spans="37:39" x14ac:dyDescent="0.2">
      <c r="AK1287" s="2"/>
      <c r="AL1287" s="90"/>
      <c r="AM1287" s="91"/>
    </row>
    <row r="1288" spans="37:39" x14ac:dyDescent="0.2">
      <c r="AK1288" s="2"/>
      <c r="AL1288" s="90"/>
      <c r="AM1288" s="91"/>
    </row>
    <row r="1289" spans="37:39" x14ac:dyDescent="0.2">
      <c r="AK1289" s="2"/>
      <c r="AL1289" s="90"/>
      <c r="AM1289" s="91"/>
    </row>
    <row r="1290" spans="37:39" x14ac:dyDescent="0.2">
      <c r="AK1290" s="2"/>
      <c r="AL1290" s="90"/>
      <c r="AM1290" s="91"/>
    </row>
    <row r="1291" spans="37:39" x14ac:dyDescent="0.2">
      <c r="AK1291" s="2"/>
      <c r="AL1291" s="90"/>
      <c r="AM1291" s="91"/>
    </row>
    <row r="1292" spans="37:39" x14ac:dyDescent="0.2">
      <c r="AK1292" s="2"/>
      <c r="AL1292" s="90"/>
      <c r="AM1292" s="91"/>
    </row>
    <row r="1293" spans="37:39" x14ac:dyDescent="0.2">
      <c r="AK1293" s="2"/>
      <c r="AL1293" s="90"/>
      <c r="AM1293" s="91"/>
    </row>
    <row r="1294" spans="37:39" x14ac:dyDescent="0.2">
      <c r="AK1294" s="2"/>
      <c r="AL1294" s="90"/>
      <c r="AM1294" s="91"/>
    </row>
    <row r="1295" spans="37:39" x14ac:dyDescent="0.2">
      <c r="AK1295" s="2"/>
      <c r="AL1295" s="90"/>
      <c r="AM1295" s="91"/>
    </row>
    <row r="1296" spans="37:39" x14ac:dyDescent="0.2">
      <c r="AK1296" s="2"/>
      <c r="AL1296" s="90"/>
      <c r="AM1296" s="91"/>
    </row>
    <row r="1297" spans="37:39" x14ac:dyDescent="0.2">
      <c r="AK1297" s="2"/>
      <c r="AL1297" s="90"/>
      <c r="AM1297" s="91"/>
    </row>
    <row r="1298" spans="37:39" x14ac:dyDescent="0.2">
      <c r="AK1298" s="2"/>
      <c r="AL1298" s="90"/>
      <c r="AM1298" s="91"/>
    </row>
    <row r="1299" spans="37:39" x14ac:dyDescent="0.2">
      <c r="AK1299" s="2"/>
      <c r="AL1299" s="90"/>
      <c r="AM1299" s="91"/>
    </row>
    <row r="1300" spans="37:39" x14ac:dyDescent="0.2">
      <c r="AK1300" s="2"/>
      <c r="AL1300" s="90"/>
      <c r="AM1300" s="91"/>
    </row>
    <row r="1301" spans="37:39" x14ac:dyDescent="0.2">
      <c r="AK1301" s="2"/>
      <c r="AL1301" s="90"/>
      <c r="AM1301" s="91"/>
    </row>
    <row r="1302" spans="37:39" x14ac:dyDescent="0.2">
      <c r="AK1302" s="2"/>
      <c r="AL1302" s="90"/>
      <c r="AM1302" s="91"/>
    </row>
    <row r="1303" spans="37:39" x14ac:dyDescent="0.2">
      <c r="AK1303" s="2"/>
      <c r="AL1303" s="90"/>
      <c r="AM1303" s="91"/>
    </row>
    <row r="1304" spans="37:39" x14ac:dyDescent="0.2">
      <c r="AK1304" s="2"/>
      <c r="AL1304" s="90"/>
      <c r="AM1304" s="91"/>
    </row>
    <row r="1305" spans="37:39" x14ac:dyDescent="0.2">
      <c r="AK1305" s="2"/>
      <c r="AL1305" s="90"/>
      <c r="AM1305" s="91"/>
    </row>
    <row r="1306" spans="37:39" x14ac:dyDescent="0.2">
      <c r="AK1306" s="2"/>
      <c r="AL1306" s="90"/>
      <c r="AM1306" s="91"/>
    </row>
    <row r="1307" spans="37:39" x14ac:dyDescent="0.2">
      <c r="AK1307" s="2"/>
      <c r="AL1307" s="90"/>
      <c r="AM1307" s="91"/>
    </row>
    <row r="1308" spans="37:39" x14ac:dyDescent="0.2">
      <c r="AK1308" s="2"/>
      <c r="AL1308" s="90"/>
      <c r="AM1308" s="91"/>
    </row>
    <row r="1309" spans="37:39" x14ac:dyDescent="0.2">
      <c r="AK1309" s="2"/>
      <c r="AL1309" s="90"/>
      <c r="AM1309" s="91"/>
    </row>
    <row r="1310" spans="37:39" x14ac:dyDescent="0.2">
      <c r="AK1310" s="2"/>
      <c r="AL1310" s="90"/>
      <c r="AM1310" s="91"/>
    </row>
    <row r="1311" spans="37:39" x14ac:dyDescent="0.2">
      <c r="AK1311" s="2"/>
      <c r="AL1311" s="90"/>
      <c r="AM1311" s="91"/>
    </row>
    <row r="1312" spans="37:39" x14ac:dyDescent="0.2">
      <c r="AK1312" s="2"/>
      <c r="AL1312" s="90"/>
      <c r="AM1312" s="91"/>
    </row>
    <row r="1313" spans="37:39" x14ac:dyDescent="0.2">
      <c r="AK1313" s="2"/>
      <c r="AL1313" s="90"/>
      <c r="AM1313" s="91"/>
    </row>
    <row r="1314" spans="37:39" x14ac:dyDescent="0.2">
      <c r="AK1314" s="2"/>
      <c r="AL1314" s="90"/>
      <c r="AM1314" s="91"/>
    </row>
    <row r="1315" spans="37:39" x14ac:dyDescent="0.2">
      <c r="AK1315" s="2"/>
      <c r="AL1315" s="90"/>
      <c r="AM1315" s="91"/>
    </row>
    <row r="1316" spans="37:39" x14ac:dyDescent="0.2">
      <c r="AK1316" s="2"/>
      <c r="AL1316" s="90"/>
      <c r="AM1316" s="91"/>
    </row>
    <row r="1317" spans="37:39" x14ac:dyDescent="0.2">
      <c r="AK1317" s="2"/>
      <c r="AL1317" s="90"/>
      <c r="AM1317" s="91"/>
    </row>
    <row r="1318" spans="37:39" x14ac:dyDescent="0.2">
      <c r="AK1318" s="2"/>
      <c r="AL1318" s="90"/>
      <c r="AM1318" s="91"/>
    </row>
    <row r="1319" spans="37:39" x14ac:dyDescent="0.2">
      <c r="AK1319" s="2"/>
      <c r="AL1319" s="90"/>
      <c r="AM1319" s="91"/>
    </row>
    <row r="1320" spans="37:39" x14ac:dyDescent="0.2">
      <c r="AK1320" s="2"/>
      <c r="AL1320" s="90"/>
      <c r="AM1320" s="91"/>
    </row>
    <row r="1321" spans="37:39" x14ac:dyDescent="0.2">
      <c r="AK1321" s="2"/>
      <c r="AL1321" s="90"/>
      <c r="AM1321" s="91"/>
    </row>
    <row r="1322" spans="37:39" x14ac:dyDescent="0.2">
      <c r="AK1322" s="2"/>
      <c r="AL1322" s="90"/>
      <c r="AM1322" s="91"/>
    </row>
    <row r="1323" spans="37:39" x14ac:dyDescent="0.2">
      <c r="AK1323" s="2"/>
      <c r="AL1323" s="90"/>
      <c r="AM1323" s="91"/>
    </row>
    <row r="1324" spans="37:39" x14ac:dyDescent="0.2">
      <c r="AK1324" s="2"/>
      <c r="AL1324" s="90"/>
      <c r="AM1324" s="91"/>
    </row>
    <row r="1325" spans="37:39" x14ac:dyDescent="0.2">
      <c r="AK1325" s="2"/>
      <c r="AL1325" s="90"/>
      <c r="AM1325" s="91"/>
    </row>
    <row r="1326" spans="37:39" x14ac:dyDescent="0.2">
      <c r="AK1326" s="2"/>
      <c r="AL1326" s="90"/>
      <c r="AM1326" s="91"/>
    </row>
    <row r="1327" spans="37:39" x14ac:dyDescent="0.2">
      <c r="AK1327" s="2"/>
      <c r="AL1327" s="90"/>
      <c r="AM1327" s="91"/>
    </row>
    <row r="1328" spans="37:39" x14ac:dyDescent="0.2">
      <c r="AK1328" s="2"/>
      <c r="AL1328" s="90"/>
      <c r="AM1328" s="91"/>
    </row>
    <row r="1329" spans="37:39" x14ac:dyDescent="0.2">
      <c r="AK1329" s="2"/>
      <c r="AL1329" s="90"/>
      <c r="AM1329" s="91"/>
    </row>
    <row r="1330" spans="37:39" x14ac:dyDescent="0.2">
      <c r="AK1330" s="2"/>
      <c r="AL1330" s="90"/>
      <c r="AM1330" s="91"/>
    </row>
    <row r="1331" spans="37:39" x14ac:dyDescent="0.2">
      <c r="AK1331" s="2"/>
      <c r="AL1331" s="90"/>
      <c r="AM1331" s="91"/>
    </row>
    <row r="1332" spans="37:39" x14ac:dyDescent="0.2">
      <c r="AK1332" s="2"/>
      <c r="AL1332" s="90"/>
      <c r="AM1332" s="91"/>
    </row>
    <row r="1333" spans="37:39" x14ac:dyDescent="0.2">
      <c r="AK1333" s="2"/>
      <c r="AL1333" s="90"/>
      <c r="AM1333" s="91"/>
    </row>
    <row r="1334" spans="37:39" x14ac:dyDescent="0.2">
      <c r="AK1334" s="2"/>
      <c r="AL1334" s="90"/>
      <c r="AM1334" s="91"/>
    </row>
    <row r="1335" spans="37:39" x14ac:dyDescent="0.2">
      <c r="AK1335" s="2"/>
      <c r="AL1335" s="90"/>
      <c r="AM1335" s="91"/>
    </row>
    <row r="1336" spans="37:39" x14ac:dyDescent="0.2">
      <c r="AK1336" s="2"/>
      <c r="AL1336" s="90"/>
      <c r="AM1336" s="91"/>
    </row>
    <row r="1337" spans="37:39" x14ac:dyDescent="0.2">
      <c r="AK1337" s="2"/>
      <c r="AL1337" s="90"/>
      <c r="AM1337" s="91"/>
    </row>
    <row r="1338" spans="37:39" x14ac:dyDescent="0.2">
      <c r="AK1338" s="2"/>
      <c r="AL1338" s="90"/>
      <c r="AM1338" s="91"/>
    </row>
    <row r="1339" spans="37:39" x14ac:dyDescent="0.2">
      <c r="AK1339" s="2"/>
      <c r="AL1339" s="90"/>
      <c r="AM1339" s="91"/>
    </row>
    <row r="1340" spans="37:39" x14ac:dyDescent="0.2">
      <c r="AK1340" s="2"/>
      <c r="AL1340" s="90"/>
      <c r="AM1340" s="91"/>
    </row>
    <row r="1341" spans="37:39" x14ac:dyDescent="0.2">
      <c r="AK1341" s="2"/>
      <c r="AL1341" s="90"/>
      <c r="AM1341" s="91"/>
    </row>
    <row r="1342" spans="37:39" x14ac:dyDescent="0.2">
      <c r="AK1342" s="2"/>
      <c r="AL1342" s="90"/>
      <c r="AM1342" s="91"/>
    </row>
    <row r="1343" spans="37:39" x14ac:dyDescent="0.2">
      <c r="AK1343" s="2"/>
      <c r="AL1343" s="90"/>
      <c r="AM1343" s="91"/>
    </row>
    <row r="1344" spans="37:39" x14ac:dyDescent="0.2">
      <c r="AK1344" s="2"/>
      <c r="AL1344" s="90"/>
      <c r="AM1344" s="91"/>
    </row>
    <row r="1345" spans="36:39" x14ac:dyDescent="0.2">
      <c r="AK1345" s="2"/>
      <c r="AL1345" s="90"/>
      <c r="AM1345" s="91"/>
    </row>
    <row r="1346" spans="36:39" x14ac:dyDescent="0.2">
      <c r="AK1346" s="2"/>
      <c r="AL1346" s="90"/>
      <c r="AM1346" s="91"/>
    </row>
    <row r="1347" spans="36:39" x14ac:dyDescent="0.2">
      <c r="AK1347" s="2"/>
      <c r="AL1347" s="90"/>
      <c r="AM1347" s="91"/>
    </row>
    <row r="1348" spans="36:39" x14ac:dyDescent="0.2">
      <c r="AK1348" s="2"/>
      <c r="AL1348" s="90"/>
      <c r="AM1348" s="91"/>
    </row>
    <row r="1349" spans="36:39" x14ac:dyDescent="0.2">
      <c r="AK1349" s="2"/>
      <c r="AL1349" s="90"/>
      <c r="AM1349" s="91"/>
    </row>
    <row r="1350" spans="36:39" x14ac:dyDescent="0.2">
      <c r="AK1350" s="2"/>
      <c r="AL1350" s="90"/>
      <c r="AM1350" s="91"/>
    </row>
    <row r="1351" spans="36:39" x14ac:dyDescent="0.2">
      <c r="AK1351" s="2"/>
      <c r="AL1351" s="90"/>
      <c r="AM1351" s="91"/>
    </row>
    <row r="1352" spans="36:39" x14ac:dyDescent="0.2">
      <c r="AK1352" s="2"/>
      <c r="AL1352" s="90"/>
      <c r="AM1352" s="91"/>
    </row>
    <row r="1353" spans="36:39" x14ac:dyDescent="0.2">
      <c r="AK1353" s="2"/>
      <c r="AL1353" s="90"/>
      <c r="AM1353" s="91"/>
    </row>
    <row r="1354" spans="36:39" x14ac:dyDescent="0.2">
      <c r="AK1354" s="2"/>
      <c r="AL1354" s="90"/>
      <c r="AM1354" s="91"/>
    </row>
    <row r="1355" spans="36:39" x14ac:dyDescent="0.2">
      <c r="AK1355" s="2"/>
      <c r="AL1355" s="90"/>
      <c r="AM1355" s="91"/>
    </row>
    <row r="1356" spans="36:39" x14ac:dyDescent="0.2">
      <c r="AK1356" s="2"/>
      <c r="AL1356" s="90"/>
      <c r="AM1356" s="91"/>
    </row>
    <row r="1357" spans="36:39" ht="13.5" thickBot="1" x14ac:dyDescent="0.25">
      <c r="AK1357" s="2"/>
      <c r="AL1357" s="90"/>
      <c r="AM1357" s="91"/>
    </row>
    <row r="1358" spans="36:39" ht="13.5" thickBot="1" x14ac:dyDescent="0.25">
      <c r="AJ1358" s="87"/>
      <c r="AK1358" s="87"/>
      <c r="AL1358" s="89"/>
      <c r="AM1358" s="92"/>
    </row>
    <row r="1359" spans="36:39" x14ac:dyDescent="0.2">
      <c r="AK1359" s="2"/>
      <c r="AL1359" s="90"/>
      <c r="AM1359" s="91"/>
    </row>
    <row r="1360" spans="36:39" x14ac:dyDescent="0.2">
      <c r="AK1360" s="2"/>
      <c r="AL1360" s="90"/>
      <c r="AM1360" s="91"/>
    </row>
    <row r="1361" spans="37:39" x14ac:dyDescent="0.2">
      <c r="AK1361" s="2"/>
      <c r="AL1361" s="90"/>
      <c r="AM1361" s="91"/>
    </row>
    <row r="1362" spans="37:39" x14ac:dyDescent="0.2">
      <c r="AK1362" s="2"/>
      <c r="AL1362" s="90"/>
      <c r="AM1362" s="91"/>
    </row>
    <row r="1363" spans="37:39" x14ac:dyDescent="0.2">
      <c r="AK1363" s="2"/>
      <c r="AL1363" s="90"/>
      <c r="AM1363" s="91"/>
    </row>
    <row r="1364" spans="37:39" x14ac:dyDescent="0.2">
      <c r="AK1364" s="2"/>
      <c r="AL1364" s="90"/>
      <c r="AM1364" s="91"/>
    </row>
    <row r="1365" spans="37:39" x14ac:dyDescent="0.2">
      <c r="AK1365" s="2"/>
      <c r="AL1365" s="90"/>
      <c r="AM1365" s="91"/>
    </row>
    <row r="1366" spans="37:39" x14ac:dyDescent="0.2">
      <c r="AK1366" s="2"/>
      <c r="AL1366" s="90"/>
      <c r="AM1366" s="91"/>
    </row>
    <row r="1367" spans="37:39" x14ac:dyDescent="0.2">
      <c r="AK1367" s="2"/>
      <c r="AL1367" s="90"/>
      <c r="AM1367" s="91"/>
    </row>
    <row r="1368" spans="37:39" x14ac:dyDescent="0.2">
      <c r="AK1368" s="2"/>
      <c r="AL1368" s="90"/>
      <c r="AM1368" s="91"/>
    </row>
    <row r="1369" spans="37:39" x14ac:dyDescent="0.2">
      <c r="AK1369" s="2"/>
      <c r="AL1369" s="90"/>
      <c r="AM1369" s="91"/>
    </row>
    <row r="1370" spans="37:39" x14ac:dyDescent="0.2">
      <c r="AK1370" s="2"/>
      <c r="AL1370" s="90"/>
      <c r="AM1370" s="91"/>
    </row>
    <row r="1371" spans="37:39" x14ac:dyDescent="0.2">
      <c r="AK1371" s="2"/>
      <c r="AL1371" s="90"/>
      <c r="AM1371" s="91"/>
    </row>
    <row r="1372" spans="37:39" x14ac:dyDescent="0.2">
      <c r="AK1372" s="2"/>
      <c r="AL1372" s="90"/>
      <c r="AM1372" s="91"/>
    </row>
    <row r="1373" spans="37:39" x14ac:dyDescent="0.2">
      <c r="AK1373" s="2"/>
      <c r="AL1373" s="90"/>
      <c r="AM1373" s="91"/>
    </row>
    <row r="1374" spans="37:39" x14ac:dyDescent="0.2">
      <c r="AK1374" s="2"/>
      <c r="AL1374" s="90"/>
      <c r="AM1374" s="91"/>
    </row>
    <row r="1375" spans="37:39" x14ac:dyDescent="0.2">
      <c r="AK1375" s="2"/>
      <c r="AL1375" s="90"/>
      <c r="AM1375" s="91"/>
    </row>
    <row r="1376" spans="37:39" x14ac:dyDescent="0.2">
      <c r="AK1376" s="2"/>
      <c r="AL1376" s="90"/>
      <c r="AM1376" s="91"/>
    </row>
    <row r="1377" spans="37:39" x14ac:dyDescent="0.2">
      <c r="AK1377" s="2"/>
      <c r="AL1377" s="90"/>
      <c r="AM1377" s="91"/>
    </row>
    <row r="1378" spans="37:39" x14ac:dyDescent="0.2">
      <c r="AK1378" s="2"/>
      <c r="AL1378" s="90"/>
      <c r="AM1378" s="91"/>
    </row>
    <row r="1379" spans="37:39" x14ac:dyDescent="0.2">
      <c r="AK1379" s="2"/>
      <c r="AL1379" s="90"/>
      <c r="AM1379" s="91"/>
    </row>
    <row r="1380" spans="37:39" x14ac:dyDescent="0.2">
      <c r="AK1380" s="2"/>
      <c r="AL1380" s="90"/>
      <c r="AM1380" s="91"/>
    </row>
    <row r="1381" spans="37:39" x14ac:dyDescent="0.2">
      <c r="AK1381" s="2"/>
      <c r="AL1381" s="90"/>
      <c r="AM1381" s="91"/>
    </row>
    <row r="1382" spans="37:39" x14ac:dyDescent="0.2">
      <c r="AK1382" s="2"/>
      <c r="AL1382" s="90"/>
      <c r="AM1382" s="91"/>
    </row>
    <row r="1383" spans="37:39" x14ac:dyDescent="0.2">
      <c r="AK1383" s="2"/>
      <c r="AL1383" s="90"/>
      <c r="AM1383" s="91"/>
    </row>
    <row r="1384" spans="37:39" x14ac:dyDescent="0.2">
      <c r="AK1384" s="2"/>
      <c r="AL1384" s="90"/>
      <c r="AM1384" s="91"/>
    </row>
    <row r="1385" spans="37:39" x14ac:dyDescent="0.2">
      <c r="AK1385" s="2"/>
      <c r="AL1385" s="90"/>
      <c r="AM1385" s="91"/>
    </row>
    <row r="1386" spans="37:39" x14ac:dyDescent="0.2">
      <c r="AK1386" s="2"/>
      <c r="AL1386" s="90"/>
      <c r="AM1386" s="91"/>
    </row>
    <row r="1387" spans="37:39" x14ac:dyDescent="0.2">
      <c r="AK1387" s="2"/>
      <c r="AL1387" s="90"/>
      <c r="AM1387" s="91"/>
    </row>
    <row r="1388" spans="37:39" x14ac:dyDescent="0.2">
      <c r="AK1388" s="2"/>
      <c r="AL1388" s="90"/>
      <c r="AM1388" s="91"/>
    </row>
    <row r="1389" spans="37:39" x14ac:dyDescent="0.2">
      <c r="AK1389" s="2"/>
      <c r="AL1389" s="90"/>
      <c r="AM1389" s="91"/>
    </row>
    <row r="1390" spans="37:39" x14ac:dyDescent="0.2">
      <c r="AK1390" s="2"/>
      <c r="AL1390" s="90"/>
      <c r="AM1390" s="91"/>
    </row>
    <row r="1391" spans="37:39" x14ac:dyDescent="0.2">
      <c r="AK1391" s="2"/>
      <c r="AL1391" s="90"/>
      <c r="AM1391" s="91"/>
    </row>
    <row r="1392" spans="37:39" x14ac:dyDescent="0.2">
      <c r="AK1392" s="2"/>
      <c r="AL1392" s="90"/>
      <c r="AM1392" s="91"/>
    </row>
    <row r="1393" spans="37:39" x14ac:dyDescent="0.2">
      <c r="AK1393" s="2"/>
      <c r="AL1393" s="90"/>
      <c r="AM1393" s="91"/>
    </row>
    <row r="1394" spans="37:39" x14ac:dyDescent="0.2">
      <c r="AK1394" s="2"/>
      <c r="AL1394" s="90"/>
      <c r="AM1394" s="91"/>
    </row>
    <row r="1395" spans="37:39" x14ac:dyDescent="0.2">
      <c r="AK1395" s="2"/>
      <c r="AL1395" s="90"/>
      <c r="AM1395" s="91"/>
    </row>
    <row r="1396" spans="37:39" x14ac:dyDescent="0.2">
      <c r="AK1396" s="2"/>
      <c r="AL1396" s="90"/>
      <c r="AM1396" s="91"/>
    </row>
    <row r="1397" spans="37:39" x14ac:dyDescent="0.2">
      <c r="AK1397" s="2"/>
      <c r="AL1397" s="90"/>
      <c r="AM1397" s="91"/>
    </row>
    <row r="1398" spans="37:39" x14ac:dyDescent="0.2">
      <c r="AK1398" s="2"/>
      <c r="AL1398" s="90"/>
      <c r="AM1398" s="91"/>
    </row>
    <row r="1399" spans="37:39" x14ac:dyDescent="0.2">
      <c r="AK1399" s="2"/>
      <c r="AL1399" s="90"/>
      <c r="AM1399" s="91"/>
    </row>
    <row r="1400" spans="37:39" x14ac:dyDescent="0.2">
      <c r="AK1400" s="2"/>
      <c r="AL1400" s="90"/>
      <c r="AM1400" s="91"/>
    </row>
    <row r="1401" spans="37:39" x14ac:dyDescent="0.2">
      <c r="AK1401" s="2"/>
      <c r="AL1401" s="90"/>
      <c r="AM1401" s="91"/>
    </row>
    <row r="1402" spans="37:39" x14ac:dyDescent="0.2">
      <c r="AK1402" s="2"/>
      <c r="AL1402" s="90"/>
      <c r="AM1402" s="91"/>
    </row>
    <row r="1403" spans="37:39" x14ac:dyDescent="0.2">
      <c r="AK1403" s="2"/>
      <c r="AL1403" s="90"/>
      <c r="AM1403" s="91"/>
    </row>
    <row r="1404" spans="37:39" x14ac:dyDescent="0.2">
      <c r="AK1404" s="2"/>
      <c r="AL1404" s="90"/>
      <c r="AM1404" s="91"/>
    </row>
    <row r="1405" spans="37:39" x14ac:dyDescent="0.2">
      <c r="AK1405" s="2"/>
      <c r="AL1405" s="90"/>
      <c r="AM1405" s="91"/>
    </row>
    <row r="1406" spans="37:39" x14ac:dyDescent="0.2">
      <c r="AK1406" s="2"/>
      <c r="AL1406" s="90"/>
      <c r="AM1406" s="91"/>
    </row>
    <row r="1407" spans="37:39" x14ac:dyDescent="0.2">
      <c r="AK1407" s="2"/>
      <c r="AL1407" s="90"/>
      <c r="AM1407" s="91"/>
    </row>
    <row r="1408" spans="37:39" x14ac:dyDescent="0.2">
      <c r="AK1408" s="2"/>
      <c r="AL1408" s="90"/>
      <c r="AM1408" s="91"/>
    </row>
    <row r="1409" spans="37:39" x14ac:dyDescent="0.2">
      <c r="AK1409" s="2"/>
      <c r="AL1409" s="90"/>
      <c r="AM1409" s="91"/>
    </row>
    <row r="1410" spans="37:39" x14ac:dyDescent="0.2">
      <c r="AK1410" s="2"/>
      <c r="AL1410" s="90"/>
      <c r="AM1410" s="91"/>
    </row>
    <row r="1411" spans="37:39" x14ac:dyDescent="0.2">
      <c r="AK1411" s="2"/>
      <c r="AL1411" s="90"/>
      <c r="AM1411" s="91"/>
    </row>
    <row r="1412" spans="37:39" x14ac:dyDescent="0.2">
      <c r="AK1412" s="2"/>
      <c r="AL1412" s="90"/>
      <c r="AM1412" s="91"/>
    </row>
    <row r="1413" spans="37:39" x14ac:dyDescent="0.2">
      <c r="AK1413" s="2"/>
      <c r="AL1413" s="90"/>
      <c r="AM1413" s="91"/>
    </row>
    <row r="1414" spans="37:39" x14ac:dyDescent="0.2">
      <c r="AK1414" s="2"/>
      <c r="AL1414" s="90"/>
      <c r="AM1414" s="91"/>
    </row>
    <row r="1415" spans="37:39" x14ac:dyDescent="0.2">
      <c r="AK1415" s="2"/>
      <c r="AL1415" s="90"/>
      <c r="AM1415" s="91"/>
    </row>
    <row r="1416" spans="37:39" x14ac:dyDescent="0.2">
      <c r="AK1416" s="2"/>
      <c r="AL1416" s="90"/>
      <c r="AM1416" s="91"/>
    </row>
    <row r="1417" spans="37:39" x14ac:dyDescent="0.2">
      <c r="AK1417" s="2"/>
      <c r="AL1417" s="90"/>
      <c r="AM1417" s="91"/>
    </row>
    <row r="1418" spans="37:39" x14ac:dyDescent="0.2">
      <c r="AK1418" s="2"/>
      <c r="AL1418" s="90"/>
      <c r="AM1418" s="91"/>
    </row>
    <row r="1419" spans="37:39" x14ac:dyDescent="0.2">
      <c r="AK1419" s="2"/>
      <c r="AL1419" s="90"/>
      <c r="AM1419" s="91"/>
    </row>
    <row r="1420" spans="37:39" x14ac:dyDescent="0.2">
      <c r="AK1420" s="2"/>
      <c r="AL1420" s="90"/>
      <c r="AM1420" s="91"/>
    </row>
    <row r="1421" spans="37:39" x14ac:dyDescent="0.2">
      <c r="AK1421" s="2"/>
      <c r="AL1421" s="90"/>
      <c r="AM1421" s="91"/>
    </row>
    <row r="1422" spans="37:39" x14ac:dyDescent="0.2">
      <c r="AK1422" s="2"/>
      <c r="AL1422" s="90"/>
      <c r="AM1422" s="91"/>
    </row>
    <row r="1423" spans="37:39" x14ac:dyDescent="0.2">
      <c r="AK1423" s="2"/>
      <c r="AL1423" s="90"/>
      <c r="AM1423" s="91"/>
    </row>
    <row r="1424" spans="37:39" x14ac:dyDescent="0.2">
      <c r="AK1424" s="2"/>
      <c r="AL1424" s="90"/>
      <c r="AM1424" s="91"/>
    </row>
    <row r="1425" spans="37:39" x14ac:dyDescent="0.2">
      <c r="AK1425" s="2"/>
      <c r="AL1425" s="90"/>
      <c r="AM1425" s="91"/>
    </row>
    <row r="1426" spans="37:39" x14ac:dyDescent="0.2">
      <c r="AK1426" s="2"/>
      <c r="AL1426" s="90"/>
      <c r="AM1426" s="91"/>
    </row>
    <row r="1427" spans="37:39" x14ac:dyDescent="0.2">
      <c r="AK1427" s="2"/>
      <c r="AL1427" s="90"/>
      <c r="AM1427" s="91"/>
    </row>
    <row r="1428" spans="37:39" x14ac:dyDescent="0.2">
      <c r="AK1428" s="2"/>
      <c r="AL1428" s="90"/>
      <c r="AM1428" s="91"/>
    </row>
    <row r="1429" spans="37:39" x14ac:dyDescent="0.2">
      <c r="AK1429" s="2"/>
      <c r="AL1429" s="90"/>
      <c r="AM1429" s="91"/>
    </row>
    <row r="1430" spans="37:39" x14ac:dyDescent="0.2">
      <c r="AK1430" s="2"/>
      <c r="AL1430" s="90"/>
      <c r="AM1430" s="91"/>
    </row>
    <row r="1431" spans="37:39" x14ac:dyDescent="0.2">
      <c r="AK1431" s="2"/>
      <c r="AL1431" s="90"/>
      <c r="AM1431" s="91"/>
    </row>
    <row r="1432" spans="37:39" x14ac:dyDescent="0.2">
      <c r="AK1432" s="2"/>
      <c r="AL1432" s="90"/>
      <c r="AM1432" s="91"/>
    </row>
    <row r="1433" spans="37:39" x14ac:dyDescent="0.2">
      <c r="AK1433" s="2"/>
      <c r="AL1433" s="90"/>
      <c r="AM1433" s="91"/>
    </row>
    <row r="1434" spans="37:39" x14ac:dyDescent="0.2">
      <c r="AK1434" s="2"/>
      <c r="AL1434" s="90"/>
      <c r="AM1434" s="91"/>
    </row>
    <row r="1435" spans="37:39" x14ac:dyDescent="0.2">
      <c r="AK1435" s="2"/>
      <c r="AL1435" s="90"/>
      <c r="AM1435" s="91"/>
    </row>
    <row r="1436" spans="37:39" x14ac:dyDescent="0.2">
      <c r="AK1436" s="2"/>
      <c r="AL1436" s="90"/>
      <c r="AM1436" s="91"/>
    </row>
    <row r="1437" spans="37:39" x14ac:dyDescent="0.2">
      <c r="AK1437" s="2"/>
      <c r="AL1437" s="90"/>
      <c r="AM1437" s="91"/>
    </row>
    <row r="1438" spans="37:39" x14ac:dyDescent="0.2">
      <c r="AK1438" s="2"/>
      <c r="AL1438" s="90"/>
      <c r="AM1438" s="91"/>
    </row>
    <row r="1439" spans="37:39" x14ac:dyDescent="0.2">
      <c r="AK1439" s="2"/>
      <c r="AL1439" s="90"/>
      <c r="AM1439" s="91"/>
    </row>
    <row r="1440" spans="37:39" x14ac:dyDescent="0.2">
      <c r="AK1440" s="2"/>
      <c r="AL1440" s="90"/>
      <c r="AM1440" s="91"/>
    </row>
    <row r="1441" spans="36:39" ht="13.5" thickBot="1" x14ac:dyDescent="0.25">
      <c r="AK1441" s="2"/>
      <c r="AL1441" s="90"/>
      <c r="AM1441" s="91"/>
    </row>
    <row r="1442" spans="36:39" ht="13.5" thickBot="1" x14ac:dyDescent="0.25">
      <c r="AJ1442" s="87"/>
      <c r="AK1442" s="87"/>
      <c r="AL1442" s="89"/>
      <c r="AM1442" s="92"/>
    </row>
    <row r="1443" spans="36:39" x14ac:dyDescent="0.2">
      <c r="AK1443" s="2"/>
      <c r="AL1443" s="90"/>
      <c r="AM1443" s="91"/>
    </row>
    <row r="1444" spans="36:39" x14ac:dyDescent="0.2">
      <c r="AK1444" s="2"/>
      <c r="AL1444" s="90"/>
      <c r="AM1444" s="91"/>
    </row>
    <row r="1445" spans="36:39" x14ac:dyDescent="0.2">
      <c r="AK1445" s="2"/>
      <c r="AL1445" s="90"/>
      <c r="AM1445" s="91"/>
    </row>
    <row r="1446" spans="36:39" x14ac:dyDescent="0.2">
      <c r="AK1446" s="2"/>
      <c r="AL1446" s="90"/>
      <c r="AM1446" s="91"/>
    </row>
    <row r="1447" spans="36:39" x14ac:dyDescent="0.2">
      <c r="AK1447" s="2"/>
      <c r="AL1447" s="90"/>
      <c r="AM1447" s="91"/>
    </row>
    <row r="1448" spans="36:39" x14ac:dyDescent="0.2">
      <c r="AK1448" s="2"/>
      <c r="AL1448" s="90"/>
      <c r="AM1448" s="91"/>
    </row>
    <row r="1449" spans="36:39" x14ac:dyDescent="0.2">
      <c r="AK1449" s="2"/>
      <c r="AL1449" s="90"/>
      <c r="AM1449" s="91"/>
    </row>
    <row r="1450" spans="36:39" x14ac:dyDescent="0.2">
      <c r="AK1450" s="2"/>
      <c r="AL1450" s="90"/>
      <c r="AM1450" s="91"/>
    </row>
    <row r="1451" spans="36:39" x14ac:dyDescent="0.2">
      <c r="AK1451" s="2"/>
      <c r="AL1451" s="90"/>
      <c r="AM1451" s="91"/>
    </row>
    <row r="1452" spans="36:39" x14ac:dyDescent="0.2">
      <c r="AK1452" s="2"/>
      <c r="AL1452" s="90"/>
      <c r="AM1452" s="91"/>
    </row>
    <row r="1453" spans="36:39" x14ac:dyDescent="0.2">
      <c r="AK1453" s="2"/>
      <c r="AL1453" s="90"/>
      <c r="AM1453" s="91"/>
    </row>
    <row r="1454" spans="36:39" x14ac:dyDescent="0.2">
      <c r="AK1454" s="2"/>
      <c r="AL1454" s="90"/>
      <c r="AM1454" s="91"/>
    </row>
    <row r="1455" spans="36:39" x14ac:dyDescent="0.2">
      <c r="AK1455" s="2"/>
      <c r="AL1455" s="90"/>
      <c r="AM1455" s="91"/>
    </row>
    <row r="1456" spans="36:39" x14ac:dyDescent="0.2">
      <c r="AK1456" s="2"/>
      <c r="AL1456" s="90"/>
      <c r="AM1456" s="91"/>
    </row>
    <row r="1457" spans="37:39" x14ac:dyDescent="0.2">
      <c r="AK1457" s="2"/>
      <c r="AL1457" s="90"/>
      <c r="AM1457" s="91"/>
    </row>
    <row r="1458" spans="37:39" x14ac:dyDescent="0.2">
      <c r="AK1458" s="2"/>
      <c r="AL1458" s="90"/>
      <c r="AM1458" s="91"/>
    </row>
    <row r="1459" spans="37:39" x14ac:dyDescent="0.2">
      <c r="AK1459" s="2"/>
      <c r="AL1459" s="90"/>
      <c r="AM1459" s="91"/>
    </row>
    <row r="1460" spans="37:39" x14ac:dyDescent="0.2">
      <c r="AK1460" s="2"/>
      <c r="AL1460" s="90"/>
      <c r="AM1460" s="91"/>
    </row>
    <row r="1461" spans="37:39" x14ac:dyDescent="0.2">
      <c r="AK1461" s="2"/>
      <c r="AL1461" s="90"/>
      <c r="AM1461" s="91"/>
    </row>
    <row r="1462" spans="37:39" x14ac:dyDescent="0.2">
      <c r="AK1462" s="2"/>
      <c r="AL1462" s="90"/>
      <c r="AM1462" s="91"/>
    </row>
    <row r="1463" spans="37:39" x14ac:dyDescent="0.2">
      <c r="AK1463" s="2"/>
      <c r="AL1463" s="90"/>
      <c r="AM1463" s="91"/>
    </row>
    <row r="1464" spans="37:39" x14ac:dyDescent="0.2">
      <c r="AK1464" s="2"/>
      <c r="AL1464" s="90"/>
      <c r="AM1464" s="91"/>
    </row>
    <row r="1465" spans="37:39" x14ac:dyDescent="0.2">
      <c r="AK1465" s="2"/>
      <c r="AL1465" s="90"/>
      <c r="AM1465" s="91"/>
    </row>
    <row r="1466" spans="37:39" x14ac:dyDescent="0.2">
      <c r="AK1466" s="2"/>
      <c r="AL1466" s="90"/>
      <c r="AM1466" s="91"/>
    </row>
    <row r="1467" spans="37:39" x14ac:dyDescent="0.2">
      <c r="AK1467" s="2"/>
      <c r="AL1467" s="90"/>
      <c r="AM1467" s="91"/>
    </row>
    <row r="1468" spans="37:39" x14ac:dyDescent="0.2">
      <c r="AK1468" s="2"/>
      <c r="AL1468" s="90"/>
      <c r="AM1468" s="91"/>
    </row>
    <row r="1469" spans="37:39" x14ac:dyDescent="0.2">
      <c r="AK1469" s="2"/>
      <c r="AL1469" s="90"/>
      <c r="AM1469" s="91"/>
    </row>
    <row r="1470" spans="37:39" x14ac:dyDescent="0.2">
      <c r="AK1470" s="2"/>
      <c r="AL1470" s="90"/>
      <c r="AM1470" s="91"/>
    </row>
    <row r="1471" spans="37:39" x14ac:dyDescent="0.2">
      <c r="AK1471" s="2"/>
      <c r="AL1471" s="90"/>
      <c r="AM1471" s="91"/>
    </row>
    <row r="1472" spans="37:39" x14ac:dyDescent="0.2">
      <c r="AK1472" s="2"/>
      <c r="AL1472" s="90"/>
      <c r="AM1472" s="91"/>
    </row>
    <row r="1473" spans="37:39" x14ac:dyDescent="0.2">
      <c r="AK1473" s="2"/>
      <c r="AL1473" s="90"/>
      <c r="AM1473" s="91"/>
    </row>
    <row r="1474" spans="37:39" x14ac:dyDescent="0.2">
      <c r="AK1474" s="2"/>
      <c r="AL1474" s="90"/>
      <c r="AM1474" s="91"/>
    </row>
    <row r="1475" spans="37:39" x14ac:dyDescent="0.2">
      <c r="AK1475" s="2"/>
      <c r="AL1475" s="90"/>
      <c r="AM1475" s="91"/>
    </row>
    <row r="1476" spans="37:39" x14ac:dyDescent="0.2">
      <c r="AK1476" s="2"/>
      <c r="AL1476" s="90"/>
      <c r="AM1476" s="91"/>
    </row>
    <row r="1477" spans="37:39" x14ac:dyDescent="0.2">
      <c r="AK1477" s="2"/>
      <c r="AL1477" s="90"/>
      <c r="AM1477" s="91"/>
    </row>
    <row r="1478" spans="37:39" x14ac:dyDescent="0.2">
      <c r="AK1478" s="2"/>
      <c r="AL1478" s="90"/>
      <c r="AM1478" s="91"/>
    </row>
    <row r="1479" spans="37:39" x14ac:dyDescent="0.2">
      <c r="AK1479" s="2"/>
      <c r="AL1479" s="90"/>
      <c r="AM1479" s="91"/>
    </row>
    <row r="1480" spans="37:39" x14ac:dyDescent="0.2">
      <c r="AK1480" s="2"/>
      <c r="AL1480" s="90"/>
      <c r="AM1480" s="91"/>
    </row>
    <row r="1481" spans="37:39" x14ac:dyDescent="0.2">
      <c r="AK1481" s="2"/>
      <c r="AL1481" s="90"/>
      <c r="AM1481" s="91"/>
    </row>
    <row r="1482" spans="37:39" x14ac:dyDescent="0.2">
      <c r="AK1482" s="2"/>
      <c r="AL1482" s="90"/>
      <c r="AM1482" s="91"/>
    </row>
    <row r="1483" spans="37:39" x14ac:dyDescent="0.2">
      <c r="AK1483" s="2"/>
      <c r="AL1483" s="90"/>
      <c r="AM1483" s="91"/>
    </row>
    <row r="1484" spans="37:39" x14ac:dyDescent="0.2">
      <c r="AK1484" s="2"/>
      <c r="AL1484" s="90"/>
      <c r="AM1484" s="91"/>
    </row>
    <row r="1485" spans="37:39" x14ac:dyDescent="0.2">
      <c r="AK1485" s="2"/>
      <c r="AL1485" s="90"/>
      <c r="AM1485" s="91"/>
    </row>
    <row r="1486" spans="37:39" x14ac:dyDescent="0.2">
      <c r="AK1486" s="2"/>
      <c r="AL1486" s="90"/>
      <c r="AM1486" s="91"/>
    </row>
    <row r="1487" spans="37:39" x14ac:dyDescent="0.2">
      <c r="AK1487" s="2"/>
      <c r="AL1487" s="90"/>
      <c r="AM1487" s="91"/>
    </row>
    <row r="1488" spans="37:39" x14ac:dyDescent="0.2">
      <c r="AK1488" s="2"/>
      <c r="AL1488" s="90"/>
      <c r="AM1488" s="91"/>
    </row>
    <row r="1489" spans="37:39" x14ac:dyDescent="0.2">
      <c r="AK1489" s="2"/>
      <c r="AL1489" s="90"/>
      <c r="AM1489" s="91"/>
    </row>
    <row r="1490" spans="37:39" x14ac:dyDescent="0.2">
      <c r="AK1490" s="2"/>
      <c r="AL1490" s="90"/>
      <c r="AM1490" s="91"/>
    </row>
    <row r="1491" spans="37:39" x14ac:dyDescent="0.2">
      <c r="AK1491" s="2"/>
      <c r="AL1491" s="90"/>
      <c r="AM1491" s="91"/>
    </row>
    <row r="1492" spans="37:39" x14ac:dyDescent="0.2">
      <c r="AK1492" s="2"/>
      <c r="AL1492" s="90"/>
      <c r="AM1492" s="91"/>
    </row>
    <row r="1493" spans="37:39" x14ac:dyDescent="0.2">
      <c r="AK1493" s="2"/>
      <c r="AL1493" s="90"/>
      <c r="AM1493" s="91"/>
    </row>
    <row r="1494" spans="37:39" x14ac:dyDescent="0.2">
      <c r="AK1494" s="2"/>
      <c r="AL1494" s="90"/>
      <c r="AM1494" s="91"/>
    </row>
    <row r="1495" spans="37:39" x14ac:dyDescent="0.2">
      <c r="AK1495" s="2"/>
      <c r="AL1495" s="90"/>
      <c r="AM1495" s="91"/>
    </row>
    <row r="1496" spans="37:39" x14ac:dyDescent="0.2">
      <c r="AK1496" s="2"/>
      <c r="AL1496" s="90"/>
      <c r="AM1496" s="91"/>
    </row>
    <row r="1497" spans="37:39" x14ac:dyDescent="0.2">
      <c r="AK1497" s="2"/>
      <c r="AL1497" s="90"/>
      <c r="AM1497" s="91"/>
    </row>
    <row r="1498" spans="37:39" x14ac:dyDescent="0.2">
      <c r="AK1498" s="2"/>
      <c r="AL1498" s="90"/>
      <c r="AM1498" s="91"/>
    </row>
    <row r="1499" spans="37:39" x14ac:dyDescent="0.2">
      <c r="AK1499" s="2"/>
      <c r="AL1499" s="90"/>
      <c r="AM1499" s="91"/>
    </row>
    <row r="1500" spans="37:39" x14ac:dyDescent="0.2">
      <c r="AK1500" s="2"/>
      <c r="AL1500" s="90"/>
      <c r="AM1500" s="91"/>
    </row>
    <row r="1501" spans="37:39" x14ac:dyDescent="0.2">
      <c r="AK1501" s="2"/>
      <c r="AL1501" s="90"/>
      <c r="AM1501" s="91"/>
    </row>
    <row r="1502" spans="37:39" x14ac:dyDescent="0.2">
      <c r="AK1502" s="2"/>
      <c r="AL1502" s="90"/>
      <c r="AM1502" s="91"/>
    </row>
    <row r="1503" spans="37:39" x14ac:dyDescent="0.2">
      <c r="AK1503" s="2"/>
      <c r="AL1503" s="90"/>
      <c r="AM1503" s="91"/>
    </row>
    <row r="1504" spans="37:39" x14ac:dyDescent="0.2">
      <c r="AK1504" s="2"/>
      <c r="AL1504" s="90"/>
      <c r="AM1504" s="91"/>
    </row>
    <row r="1505" spans="37:39" x14ac:dyDescent="0.2">
      <c r="AK1505" s="2"/>
      <c r="AL1505" s="90"/>
      <c r="AM1505" s="91"/>
    </row>
    <row r="1506" spans="37:39" x14ac:dyDescent="0.2">
      <c r="AK1506" s="2"/>
      <c r="AL1506" s="90"/>
      <c r="AM1506" s="91"/>
    </row>
    <row r="1507" spans="37:39" x14ac:dyDescent="0.2">
      <c r="AK1507" s="2"/>
      <c r="AL1507" s="90"/>
      <c r="AM1507" s="91"/>
    </row>
    <row r="1508" spans="37:39" x14ac:dyDescent="0.2">
      <c r="AK1508" s="2"/>
      <c r="AL1508" s="90"/>
      <c r="AM1508" s="91"/>
    </row>
    <row r="1509" spans="37:39" x14ac:dyDescent="0.2">
      <c r="AK1509" s="2"/>
      <c r="AL1509" s="90"/>
      <c r="AM1509" s="91"/>
    </row>
    <row r="1510" spans="37:39" x14ac:dyDescent="0.2">
      <c r="AK1510" s="2"/>
      <c r="AL1510" s="90"/>
      <c r="AM1510" s="91"/>
    </row>
    <row r="1511" spans="37:39" x14ac:dyDescent="0.2">
      <c r="AK1511" s="2"/>
      <c r="AL1511" s="90"/>
      <c r="AM1511" s="91"/>
    </row>
    <row r="1512" spans="37:39" x14ac:dyDescent="0.2">
      <c r="AK1512" s="2"/>
      <c r="AL1512" s="90"/>
      <c r="AM1512" s="91"/>
    </row>
    <row r="1513" spans="37:39" x14ac:dyDescent="0.2">
      <c r="AK1513" s="2"/>
      <c r="AL1513" s="90"/>
      <c r="AM1513" s="91"/>
    </row>
    <row r="1514" spans="37:39" x14ac:dyDescent="0.2">
      <c r="AK1514" s="2"/>
      <c r="AL1514" s="90"/>
      <c r="AM1514" s="91"/>
    </row>
    <row r="1515" spans="37:39" x14ac:dyDescent="0.2">
      <c r="AK1515" s="2"/>
      <c r="AL1515" s="90"/>
      <c r="AM1515" s="91"/>
    </row>
    <row r="1516" spans="37:39" x14ac:dyDescent="0.2">
      <c r="AK1516" s="2"/>
      <c r="AL1516" s="90"/>
      <c r="AM1516" s="91"/>
    </row>
    <row r="1517" spans="37:39" x14ac:dyDescent="0.2">
      <c r="AK1517" s="2"/>
      <c r="AL1517" s="90"/>
      <c r="AM1517" s="91"/>
    </row>
    <row r="1518" spans="37:39" x14ac:dyDescent="0.2">
      <c r="AK1518" s="2"/>
      <c r="AL1518" s="90"/>
      <c r="AM1518" s="91"/>
    </row>
    <row r="1519" spans="37:39" x14ac:dyDescent="0.2">
      <c r="AK1519" s="2"/>
      <c r="AL1519" s="90"/>
      <c r="AM1519" s="91"/>
    </row>
    <row r="1520" spans="37:39" x14ac:dyDescent="0.2">
      <c r="AK1520" s="2"/>
      <c r="AL1520" s="90"/>
      <c r="AM1520" s="91"/>
    </row>
    <row r="1521" spans="36:39" x14ac:dyDescent="0.2">
      <c r="AK1521" s="2"/>
      <c r="AL1521" s="90"/>
      <c r="AM1521" s="91"/>
    </row>
    <row r="1522" spans="36:39" x14ac:dyDescent="0.2">
      <c r="AK1522" s="2"/>
      <c r="AL1522" s="90"/>
      <c r="AM1522" s="91"/>
    </row>
    <row r="1523" spans="36:39" x14ac:dyDescent="0.2">
      <c r="AK1523" s="2"/>
      <c r="AL1523" s="90"/>
      <c r="AM1523" s="91"/>
    </row>
    <row r="1524" spans="36:39" x14ac:dyDescent="0.2">
      <c r="AK1524" s="2"/>
      <c r="AL1524" s="90"/>
      <c r="AM1524" s="91"/>
    </row>
    <row r="1525" spans="36:39" ht="13.5" thickBot="1" x14ac:dyDescent="0.25">
      <c r="AK1525" s="2"/>
      <c r="AL1525" s="90"/>
      <c r="AM1525" s="91"/>
    </row>
    <row r="1526" spans="36:39" ht="13.5" thickBot="1" x14ac:dyDescent="0.25">
      <c r="AJ1526" s="87"/>
      <c r="AK1526" s="87"/>
      <c r="AL1526" s="89"/>
      <c r="AM1526" s="92"/>
    </row>
    <row r="1527" spans="36:39" x14ac:dyDescent="0.2">
      <c r="AK1527" s="2"/>
      <c r="AL1527" s="90"/>
      <c r="AM1527" s="91"/>
    </row>
    <row r="1528" spans="36:39" x14ac:dyDescent="0.2">
      <c r="AK1528" s="2"/>
      <c r="AL1528" s="90"/>
      <c r="AM1528" s="91"/>
    </row>
    <row r="1529" spans="36:39" x14ac:dyDescent="0.2">
      <c r="AK1529" s="2"/>
      <c r="AL1529" s="90"/>
      <c r="AM1529" s="91"/>
    </row>
    <row r="1530" spans="36:39" x14ac:dyDescent="0.2">
      <c r="AK1530" s="2"/>
      <c r="AL1530" s="90"/>
      <c r="AM1530" s="91"/>
    </row>
    <row r="1531" spans="36:39" x14ac:dyDescent="0.2">
      <c r="AK1531" s="2"/>
      <c r="AL1531" s="90"/>
      <c r="AM1531" s="91"/>
    </row>
    <row r="1532" spans="36:39" x14ac:dyDescent="0.2">
      <c r="AK1532" s="2"/>
      <c r="AL1532" s="90"/>
      <c r="AM1532" s="91"/>
    </row>
    <row r="1533" spans="36:39" x14ac:dyDescent="0.2">
      <c r="AK1533" s="2"/>
      <c r="AL1533" s="90"/>
      <c r="AM1533" s="91"/>
    </row>
    <row r="1534" spans="36:39" x14ac:dyDescent="0.2">
      <c r="AK1534" s="2"/>
      <c r="AL1534" s="90"/>
      <c r="AM1534" s="91"/>
    </row>
    <row r="1535" spans="36:39" x14ac:dyDescent="0.2">
      <c r="AK1535" s="2"/>
      <c r="AL1535" s="90"/>
      <c r="AM1535" s="91"/>
    </row>
    <row r="1536" spans="36:39" x14ac:dyDescent="0.2">
      <c r="AK1536" s="2"/>
      <c r="AL1536" s="90"/>
      <c r="AM1536" s="91"/>
    </row>
    <row r="1537" spans="37:39" x14ac:dyDescent="0.2">
      <c r="AK1537" s="2"/>
      <c r="AL1537" s="90"/>
      <c r="AM1537" s="91"/>
    </row>
    <row r="1538" spans="37:39" x14ac:dyDescent="0.2">
      <c r="AK1538" s="2"/>
      <c r="AL1538" s="90"/>
      <c r="AM1538" s="91"/>
    </row>
    <row r="1539" spans="37:39" x14ac:dyDescent="0.2">
      <c r="AK1539" s="2"/>
      <c r="AL1539" s="90"/>
      <c r="AM1539" s="91"/>
    </row>
    <row r="1540" spans="37:39" x14ac:dyDescent="0.2">
      <c r="AK1540" s="2"/>
      <c r="AL1540" s="90"/>
      <c r="AM1540" s="91"/>
    </row>
    <row r="1541" spans="37:39" x14ac:dyDescent="0.2">
      <c r="AK1541" s="2"/>
      <c r="AL1541" s="90"/>
      <c r="AM1541" s="91"/>
    </row>
    <row r="1542" spans="37:39" x14ac:dyDescent="0.2">
      <c r="AK1542" s="2"/>
      <c r="AL1542" s="90"/>
      <c r="AM1542" s="91"/>
    </row>
    <row r="1543" spans="37:39" x14ac:dyDescent="0.2">
      <c r="AK1543" s="2"/>
      <c r="AL1543" s="90"/>
      <c r="AM1543" s="91"/>
    </row>
    <row r="1544" spans="37:39" x14ac:dyDescent="0.2">
      <c r="AK1544" s="2"/>
      <c r="AL1544" s="90"/>
      <c r="AM1544" s="91"/>
    </row>
    <row r="1545" spans="37:39" x14ac:dyDescent="0.2">
      <c r="AK1545" s="2"/>
      <c r="AL1545" s="90"/>
      <c r="AM1545" s="91"/>
    </row>
    <row r="1546" spans="37:39" x14ac:dyDescent="0.2">
      <c r="AK1546" s="2"/>
      <c r="AL1546" s="90"/>
      <c r="AM1546" s="91"/>
    </row>
    <row r="1547" spans="37:39" x14ac:dyDescent="0.2">
      <c r="AK1547" s="2"/>
      <c r="AL1547" s="90"/>
      <c r="AM1547" s="91"/>
    </row>
    <row r="1548" spans="37:39" x14ac:dyDescent="0.2">
      <c r="AK1548" s="2"/>
      <c r="AL1548" s="90"/>
      <c r="AM1548" s="91"/>
    </row>
    <row r="1549" spans="37:39" x14ac:dyDescent="0.2">
      <c r="AK1549" s="2"/>
      <c r="AL1549" s="90"/>
      <c r="AM1549" s="91"/>
    </row>
    <row r="1550" spans="37:39" x14ac:dyDescent="0.2">
      <c r="AK1550" s="2"/>
      <c r="AL1550" s="90"/>
      <c r="AM1550" s="91"/>
    </row>
    <row r="1551" spans="37:39" x14ac:dyDescent="0.2">
      <c r="AK1551" s="2"/>
      <c r="AL1551" s="90"/>
      <c r="AM1551" s="91"/>
    </row>
    <row r="1552" spans="37:39" x14ac:dyDescent="0.2">
      <c r="AK1552" s="2"/>
      <c r="AL1552" s="90"/>
      <c r="AM1552" s="91"/>
    </row>
    <row r="1553" spans="37:39" x14ac:dyDescent="0.2">
      <c r="AK1553" s="2"/>
      <c r="AL1553" s="90"/>
      <c r="AM1553" s="91"/>
    </row>
    <row r="1554" spans="37:39" x14ac:dyDescent="0.2">
      <c r="AK1554" s="2"/>
      <c r="AL1554" s="90"/>
      <c r="AM1554" s="91"/>
    </row>
    <row r="1555" spans="37:39" x14ac:dyDescent="0.2">
      <c r="AK1555" s="2"/>
      <c r="AL1555" s="90"/>
      <c r="AM1555" s="91"/>
    </row>
    <row r="1556" spans="37:39" x14ac:dyDescent="0.2">
      <c r="AK1556" s="2"/>
      <c r="AL1556" s="90"/>
      <c r="AM1556" s="91"/>
    </row>
    <row r="1557" spans="37:39" x14ac:dyDescent="0.2">
      <c r="AK1557" s="2"/>
      <c r="AL1557" s="90"/>
      <c r="AM1557" s="91"/>
    </row>
    <row r="1558" spans="37:39" x14ac:dyDescent="0.2">
      <c r="AK1558" s="2"/>
      <c r="AL1558" s="90"/>
      <c r="AM1558" s="91"/>
    </row>
    <row r="1559" spans="37:39" x14ac:dyDescent="0.2">
      <c r="AK1559" s="2"/>
      <c r="AL1559" s="90"/>
      <c r="AM1559" s="91"/>
    </row>
    <row r="1560" spans="37:39" x14ac:dyDescent="0.2">
      <c r="AK1560" s="2"/>
      <c r="AL1560" s="90"/>
      <c r="AM1560" s="91"/>
    </row>
    <row r="1561" spans="37:39" x14ac:dyDescent="0.2">
      <c r="AK1561" s="2"/>
      <c r="AL1561" s="90"/>
      <c r="AM1561" s="91"/>
    </row>
    <row r="1562" spans="37:39" x14ac:dyDescent="0.2">
      <c r="AK1562" s="2"/>
      <c r="AL1562" s="90"/>
      <c r="AM1562" s="91"/>
    </row>
    <row r="1563" spans="37:39" x14ac:dyDescent="0.2">
      <c r="AK1563" s="2"/>
      <c r="AL1563" s="90"/>
      <c r="AM1563" s="91"/>
    </row>
    <row r="1564" spans="37:39" x14ac:dyDescent="0.2">
      <c r="AK1564" s="2"/>
      <c r="AL1564" s="90"/>
      <c r="AM1564" s="91"/>
    </row>
    <row r="1565" spans="37:39" x14ac:dyDescent="0.2">
      <c r="AK1565" s="2"/>
      <c r="AL1565" s="90"/>
      <c r="AM1565" s="91"/>
    </row>
    <row r="1566" spans="37:39" x14ac:dyDescent="0.2">
      <c r="AK1566" s="2"/>
      <c r="AL1566" s="90"/>
      <c r="AM1566" s="91"/>
    </row>
    <row r="1567" spans="37:39" x14ac:dyDescent="0.2">
      <c r="AK1567" s="2"/>
      <c r="AL1567" s="90"/>
      <c r="AM1567" s="91"/>
    </row>
    <row r="1568" spans="37:39" x14ac:dyDescent="0.2">
      <c r="AK1568" s="2"/>
      <c r="AL1568" s="90"/>
      <c r="AM1568" s="91"/>
    </row>
    <row r="1569" spans="37:39" x14ac:dyDescent="0.2">
      <c r="AK1569" s="2"/>
      <c r="AL1569" s="90"/>
      <c r="AM1569" s="91"/>
    </row>
    <row r="1570" spans="37:39" x14ac:dyDescent="0.2">
      <c r="AK1570" s="2"/>
      <c r="AL1570" s="90"/>
      <c r="AM1570" s="91"/>
    </row>
    <row r="1571" spans="37:39" x14ac:dyDescent="0.2">
      <c r="AK1571" s="2"/>
      <c r="AL1571" s="90"/>
      <c r="AM1571" s="91"/>
    </row>
    <row r="1572" spans="37:39" x14ac:dyDescent="0.2">
      <c r="AK1572" s="2"/>
      <c r="AL1572" s="90"/>
      <c r="AM1572" s="91"/>
    </row>
    <row r="1573" spans="37:39" x14ac:dyDescent="0.2">
      <c r="AK1573" s="2"/>
      <c r="AL1573" s="90"/>
      <c r="AM1573" s="91"/>
    </row>
    <row r="1574" spans="37:39" x14ac:dyDescent="0.2">
      <c r="AK1574" s="2"/>
      <c r="AL1574" s="90"/>
      <c r="AM1574" s="91"/>
    </row>
    <row r="1575" spans="37:39" x14ac:dyDescent="0.2">
      <c r="AK1575" s="2"/>
      <c r="AL1575" s="90"/>
      <c r="AM1575" s="91"/>
    </row>
    <row r="1576" spans="37:39" x14ac:dyDescent="0.2">
      <c r="AK1576" s="2"/>
      <c r="AL1576" s="90"/>
      <c r="AM1576" s="91"/>
    </row>
    <row r="1577" spans="37:39" x14ac:dyDescent="0.2">
      <c r="AK1577" s="2"/>
      <c r="AL1577" s="90"/>
      <c r="AM1577" s="91"/>
    </row>
    <row r="1578" spans="37:39" x14ac:dyDescent="0.2">
      <c r="AK1578" s="2"/>
      <c r="AL1578" s="90"/>
      <c r="AM1578" s="91"/>
    </row>
    <row r="1579" spans="37:39" x14ac:dyDescent="0.2">
      <c r="AK1579" s="2"/>
      <c r="AL1579" s="90"/>
      <c r="AM1579" s="91"/>
    </row>
    <row r="1580" spans="37:39" x14ac:dyDescent="0.2">
      <c r="AK1580" s="2"/>
      <c r="AL1580" s="90"/>
      <c r="AM1580" s="91"/>
    </row>
    <row r="1581" spans="37:39" x14ac:dyDescent="0.2">
      <c r="AK1581" s="2"/>
      <c r="AL1581" s="90"/>
      <c r="AM1581" s="91"/>
    </row>
    <row r="1582" spans="37:39" x14ac:dyDescent="0.2">
      <c r="AK1582" s="2"/>
      <c r="AL1582" s="90"/>
      <c r="AM1582" s="91"/>
    </row>
    <row r="1583" spans="37:39" x14ac:dyDescent="0.2">
      <c r="AK1583" s="2"/>
      <c r="AL1583" s="90"/>
      <c r="AM1583" s="91"/>
    </row>
    <row r="1584" spans="37:39" x14ac:dyDescent="0.2">
      <c r="AK1584" s="2"/>
      <c r="AL1584" s="90"/>
      <c r="AM1584" s="91"/>
    </row>
    <row r="1585" spans="37:39" x14ac:dyDescent="0.2">
      <c r="AK1585" s="2"/>
      <c r="AL1585" s="90"/>
      <c r="AM1585" s="91"/>
    </row>
    <row r="1586" spans="37:39" x14ac:dyDescent="0.2">
      <c r="AK1586" s="2"/>
      <c r="AL1586" s="90"/>
      <c r="AM1586" s="91"/>
    </row>
    <row r="1587" spans="37:39" x14ac:dyDescent="0.2">
      <c r="AK1587" s="2"/>
      <c r="AL1587" s="90"/>
      <c r="AM1587" s="91"/>
    </row>
    <row r="1588" spans="37:39" x14ac:dyDescent="0.2">
      <c r="AK1588" s="2"/>
      <c r="AL1588" s="90"/>
      <c r="AM1588" s="91"/>
    </row>
    <row r="1589" spans="37:39" x14ac:dyDescent="0.2">
      <c r="AK1589" s="2"/>
      <c r="AL1589" s="90"/>
      <c r="AM1589" s="91"/>
    </row>
    <row r="1590" spans="37:39" x14ac:dyDescent="0.2">
      <c r="AK1590" s="2"/>
      <c r="AL1590" s="90"/>
      <c r="AM1590" s="91"/>
    </row>
    <row r="1591" spans="37:39" x14ac:dyDescent="0.2">
      <c r="AK1591" s="2"/>
      <c r="AL1591" s="90"/>
      <c r="AM1591" s="91"/>
    </row>
    <row r="1592" spans="37:39" x14ac:dyDescent="0.2">
      <c r="AK1592" s="2"/>
      <c r="AL1592" s="90"/>
      <c r="AM1592" s="91"/>
    </row>
    <row r="1593" spans="37:39" x14ac:dyDescent="0.2">
      <c r="AK1593" s="2"/>
      <c r="AL1593" s="90"/>
      <c r="AM1593" s="91"/>
    </row>
    <row r="1594" spans="37:39" x14ac:dyDescent="0.2">
      <c r="AK1594" s="2"/>
      <c r="AL1594" s="90"/>
      <c r="AM1594" s="91"/>
    </row>
    <row r="1595" spans="37:39" x14ac:dyDescent="0.2">
      <c r="AK1595" s="2"/>
      <c r="AL1595" s="90"/>
      <c r="AM1595" s="91"/>
    </row>
    <row r="1596" spans="37:39" x14ac:dyDescent="0.2">
      <c r="AK1596" s="2"/>
      <c r="AL1596" s="90"/>
      <c r="AM1596" s="91"/>
    </row>
    <row r="1597" spans="37:39" x14ac:dyDescent="0.2">
      <c r="AK1597" s="2"/>
      <c r="AL1597" s="90"/>
      <c r="AM1597" s="91"/>
    </row>
    <row r="1598" spans="37:39" x14ac:dyDescent="0.2">
      <c r="AK1598" s="2"/>
      <c r="AL1598" s="90"/>
      <c r="AM1598" s="91"/>
    </row>
    <row r="1599" spans="37:39" x14ac:dyDescent="0.2">
      <c r="AK1599" s="2"/>
      <c r="AL1599" s="90"/>
      <c r="AM1599" s="91"/>
    </row>
    <row r="1600" spans="37:39" x14ac:dyDescent="0.2">
      <c r="AK1600" s="2"/>
      <c r="AL1600" s="90"/>
      <c r="AM1600" s="91"/>
    </row>
    <row r="1601" spans="36:39" x14ac:dyDescent="0.2">
      <c r="AK1601" s="2"/>
      <c r="AL1601" s="90"/>
      <c r="AM1601" s="91"/>
    </row>
    <row r="1602" spans="36:39" x14ac:dyDescent="0.2">
      <c r="AK1602" s="2"/>
      <c r="AL1602" s="90"/>
      <c r="AM1602" s="91"/>
    </row>
    <row r="1603" spans="36:39" x14ac:dyDescent="0.2">
      <c r="AK1603" s="2"/>
      <c r="AL1603" s="90"/>
      <c r="AM1603" s="91"/>
    </row>
    <row r="1604" spans="36:39" x14ac:dyDescent="0.2">
      <c r="AK1604" s="2"/>
      <c r="AL1604" s="90"/>
      <c r="AM1604" s="91"/>
    </row>
    <row r="1605" spans="36:39" x14ac:dyDescent="0.2">
      <c r="AK1605" s="2"/>
      <c r="AL1605" s="90"/>
      <c r="AM1605" s="91"/>
    </row>
    <row r="1606" spans="36:39" x14ac:dyDescent="0.2">
      <c r="AK1606" s="2"/>
      <c r="AL1606" s="90"/>
      <c r="AM1606" s="91"/>
    </row>
    <row r="1607" spans="36:39" x14ac:dyDescent="0.2">
      <c r="AK1607" s="2"/>
      <c r="AL1607" s="90"/>
      <c r="AM1607" s="91"/>
    </row>
    <row r="1608" spans="36:39" x14ac:dyDescent="0.2">
      <c r="AK1608" s="2"/>
      <c r="AL1608" s="90"/>
      <c r="AM1608" s="91"/>
    </row>
    <row r="1609" spans="36:39" ht="13.5" thickBot="1" x14ac:dyDescent="0.25">
      <c r="AK1609" s="2"/>
      <c r="AL1609" s="90"/>
      <c r="AM1609" s="91"/>
    </row>
    <row r="1610" spans="36:39" ht="13.5" thickBot="1" x14ac:dyDescent="0.25">
      <c r="AJ1610" s="87"/>
      <c r="AK1610" s="87"/>
      <c r="AL1610" s="89"/>
      <c r="AM1610" s="92"/>
    </row>
    <row r="1611" spans="36:39" x14ac:dyDescent="0.2">
      <c r="AK1611" s="2"/>
      <c r="AL1611" s="90"/>
      <c r="AM1611" s="91"/>
    </row>
    <row r="1612" spans="36:39" x14ac:dyDescent="0.2">
      <c r="AK1612" s="2"/>
      <c r="AL1612" s="90"/>
      <c r="AM1612" s="91"/>
    </row>
    <row r="1613" spans="36:39" x14ac:dyDescent="0.2">
      <c r="AK1613" s="2"/>
      <c r="AL1613" s="90"/>
      <c r="AM1613" s="91"/>
    </row>
    <row r="1614" spans="36:39" x14ac:dyDescent="0.2">
      <c r="AK1614" s="2"/>
      <c r="AL1614" s="90"/>
      <c r="AM1614" s="91"/>
    </row>
    <row r="1615" spans="36:39" x14ac:dyDescent="0.2">
      <c r="AK1615" s="2"/>
      <c r="AL1615" s="90"/>
      <c r="AM1615" s="91"/>
    </row>
    <row r="1616" spans="36:39" x14ac:dyDescent="0.2">
      <c r="AK1616" s="2"/>
      <c r="AL1616" s="90"/>
      <c r="AM1616" s="91"/>
    </row>
    <row r="1617" spans="37:39" x14ac:dyDescent="0.2">
      <c r="AK1617" s="2"/>
      <c r="AL1617" s="90"/>
      <c r="AM1617" s="91"/>
    </row>
    <row r="1618" spans="37:39" x14ac:dyDescent="0.2">
      <c r="AK1618" s="2"/>
      <c r="AL1618" s="90"/>
      <c r="AM1618" s="91"/>
    </row>
    <row r="1619" spans="37:39" x14ac:dyDescent="0.2">
      <c r="AK1619" s="2"/>
      <c r="AL1619" s="90"/>
      <c r="AM1619" s="91"/>
    </row>
    <row r="1620" spans="37:39" x14ac:dyDescent="0.2">
      <c r="AK1620" s="2"/>
      <c r="AL1620" s="90"/>
      <c r="AM1620" s="91"/>
    </row>
    <row r="1621" spans="37:39" x14ac:dyDescent="0.2">
      <c r="AK1621" s="2"/>
      <c r="AL1621" s="90"/>
      <c r="AM1621" s="91"/>
    </row>
    <row r="1622" spans="37:39" x14ac:dyDescent="0.2">
      <c r="AK1622" s="2"/>
      <c r="AL1622" s="90"/>
      <c r="AM1622" s="91"/>
    </row>
    <row r="1623" spans="37:39" x14ac:dyDescent="0.2">
      <c r="AK1623" s="2"/>
      <c r="AL1623" s="90"/>
      <c r="AM1623" s="91"/>
    </row>
    <row r="1624" spans="37:39" x14ac:dyDescent="0.2">
      <c r="AK1624" s="2"/>
      <c r="AL1624" s="90"/>
      <c r="AM1624" s="91"/>
    </row>
    <row r="1625" spans="37:39" x14ac:dyDescent="0.2">
      <c r="AK1625" s="2"/>
      <c r="AL1625" s="90"/>
      <c r="AM1625" s="91"/>
    </row>
    <row r="1626" spans="37:39" x14ac:dyDescent="0.2">
      <c r="AK1626" s="2"/>
      <c r="AL1626" s="90"/>
      <c r="AM1626" s="91"/>
    </row>
    <row r="1627" spans="37:39" x14ac:dyDescent="0.2">
      <c r="AK1627" s="2"/>
      <c r="AL1627" s="90"/>
      <c r="AM1627" s="91"/>
    </row>
    <row r="1628" spans="37:39" x14ac:dyDescent="0.2">
      <c r="AK1628" s="2"/>
      <c r="AL1628" s="90"/>
      <c r="AM1628" s="91"/>
    </row>
    <row r="1629" spans="37:39" x14ac:dyDescent="0.2">
      <c r="AK1629" s="2"/>
      <c r="AL1629" s="90"/>
      <c r="AM1629" s="91"/>
    </row>
    <row r="1630" spans="37:39" x14ac:dyDescent="0.2">
      <c r="AK1630" s="2"/>
      <c r="AL1630" s="90"/>
      <c r="AM1630" s="91"/>
    </row>
    <row r="1631" spans="37:39" x14ac:dyDescent="0.2">
      <c r="AK1631" s="2"/>
      <c r="AL1631" s="90"/>
      <c r="AM1631" s="91"/>
    </row>
    <row r="1632" spans="37:39" x14ac:dyDescent="0.2">
      <c r="AK1632" s="2"/>
      <c r="AL1632" s="90"/>
      <c r="AM1632" s="91"/>
    </row>
    <row r="1633" spans="37:39" x14ac:dyDescent="0.2">
      <c r="AK1633" s="2"/>
      <c r="AL1633" s="90"/>
      <c r="AM1633" s="91"/>
    </row>
    <row r="1634" spans="37:39" x14ac:dyDescent="0.2">
      <c r="AK1634" s="2"/>
      <c r="AL1634" s="90"/>
      <c r="AM1634" s="91"/>
    </row>
    <row r="1635" spans="37:39" x14ac:dyDescent="0.2">
      <c r="AK1635" s="2"/>
      <c r="AL1635" s="90"/>
      <c r="AM1635" s="91"/>
    </row>
    <row r="1636" spans="37:39" x14ac:dyDescent="0.2">
      <c r="AK1636" s="2"/>
      <c r="AL1636" s="90"/>
      <c r="AM1636" s="91"/>
    </row>
    <row r="1637" spans="37:39" x14ac:dyDescent="0.2">
      <c r="AK1637" s="2"/>
      <c r="AL1637" s="90"/>
      <c r="AM1637" s="91"/>
    </row>
    <row r="1638" spans="37:39" x14ac:dyDescent="0.2">
      <c r="AK1638" s="2"/>
      <c r="AL1638" s="90"/>
      <c r="AM1638" s="91"/>
    </row>
    <row r="1639" spans="37:39" x14ac:dyDescent="0.2">
      <c r="AK1639" s="2"/>
      <c r="AL1639" s="90"/>
      <c r="AM1639" s="91"/>
    </row>
    <row r="1640" spans="37:39" x14ac:dyDescent="0.2">
      <c r="AK1640" s="2"/>
      <c r="AL1640" s="90"/>
      <c r="AM1640" s="91"/>
    </row>
    <row r="1641" spans="37:39" x14ac:dyDescent="0.2">
      <c r="AK1641" s="2"/>
      <c r="AL1641" s="90"/>
      <c r="AM1641" s="91"/>
    </row>
    <row r="1642" spans="37:39" x14ac:dyDescent="0.2">
      <c r="AK1642" s="2"/>
      <c r="AL1642" s="90"/>
      <c r="AM1642" s="91"/>
    </row>
    <row r="1643" spans="37:39" x14ac:dyDescent="0.2">
      <c r="AK1643" s="2"/>
      <c r="AL1643" s="90"/>
      <c r="AM1643" s="91"/>
    </row>
    <row r="1644" spans="37:39" x14ac:dyDescent="0.2">
      <c r="AK1644" s="2"/>
      <c r="AL1644" s="90"/>
      <c r="AM1644" s="91"/>
    </row>
    <row r="1645" spans="37:39" x14ac:dyDescent="0.2">
      <c r="AK1645" s="2"/>
      <c r="AL1645" s="90"/>
      <c r="AM1645" s="91"/>
    </row>
    <row r="1646" spans="37:39" x14ac:dyDescent="0.2">
      <c r="AK1646" s="2"/>
      <c r="AL1646" s="90"/>
      <c r="AM1646" s="91"/>
    </row>
    <row r="1647" spans="37:39" x14ac:dyDescent="0.2">
      <c r="AK1647" s="2"/>
      <c r="AL1647" s="90"/>
      <c r="AM1647" s="91"/>
    </row>
    <row r="1648" spans="37:39" x14ac:dyDescent="0.2">
      <c r="AK1648" s="2"/>
      <c r="AL1648" s="90"/>
      <c r="AM1648" s="91"/>
    </row>
    <row r="1649" spans="37:39" x14ac:dyDescent="0.2">
      <c r="AK1649" s="2"/>
      <c r="AL1649" s="90"/>
      <c r="AM1649" s="91"/>
    </row>
    <row r="1650" spans="37:39" x14ac:dyDescent="0.2">
      <c r="AK1650" s="2"/>
      <c r="AL1650" s="90"/>
      <c r="AM1650" s="91"/>
    </row>
    <row r="1651" spans="37:39" x14ac:dyDescent="0.2">
      <c r="AK1651" s="2"/>
      <c r="AL1651" s="90"/>
      <c r="AM1651" s="91"/>
    </row>
    <row r="1652" spans="37:39" x14ac:dyDescent="0.2">
      <c r="AK1652" s="2"/>
      <c r="AL1652" s="90"/>
      <c r="AM1652" s="91"/>
    </row>
    <row r="1653" spans="37:39" x14ac:dyDescent="0.2">
      <c r="AK1653" s="2"/>
      <c r="AL1653" s="90"/>
      <c r="AM1653" s="91"/>
    </row>
    <row r="1654" spans="37:39" x14ac:dyDescent="0.2">
      <c r="AK1654" s="2"/>
      <c r="AL1654" s="90"/>
      <c r="AM1654" s="91"/>
    </row>
    <row r="1655" spans="37:39" x14ac:dyDescent="0.2">
      <c r="AK1655" s="2"/>
      <c r="AL1655" s="90"/>
      <c r="AM1655" s="91"/>
    </row>
    <row r="1656" spans="37:39" x14ac:dyDescent="0.2">
      <c r="AK1656" s="2"/>
      <c r="AL1656" s="90"/>
      <c r="AM1656" s="91"/>
    </row>
    <row r="1657" spans="37:39" x14ac:dyDescent="0.2">
      <c r="AK1657" s="2"/>
      <c r="AL1657" s="90"/>
      <c r="AM1657" s="91"/>
    </row>
    <row r="1658" spans="37:39" x14ac:dyDescent="0.2">
      <c r="AK1658" s="2"/>
      <c r="AL1658" s="90"/>
      <c r="AM1658" s="91"/>
    </row>
    <row r="1659" spans="37:39" x14ac:dyDescent="0.2">
      <c r="AK1659" s="2"/>
      <c r="AL1659" s="90"/>
      <c r="AM1659" s="91"/>
    </row>
    <row r="1660" spans="37:39" x14ac:dyDescent="0.2">
      <c r="AK1660" s="2"/>
      <c r="AL1660" s="90"/>
      <c r="AM1660" s="91"/>
    </row>
    <row r="1661" spans="37:39" x14ac:dyDescent="0.2">
      <c r="AK1661" s="2"/>
      <c r="AL1661" s="90"/>
      <c r="AM1661" s="91"/>
    </row>
    <row r="1662" spans="37:39" x14ac:dyDescent="0.2">
      <c r="AK1662" s="2"/>
      <c r="AL1662" s="90"/>
      <c r="AM1662" s="91"/>
    </row>
    <row r="1663" spans="37:39" x14ac:dyDescent="0.2">
      <c r="AK1663" s="2"/>
      <c r="AL1663" s="90"/>
      <c r="AM1663" s="91"/>
    </row>
    <row r="1664" spans="37:39" x14ac:dyDescent="0.2">
      <c r="AK1664" s="2"/>
      <c r="AL1664" s="90"/>
      <c r="AM1664" s="91"/>
    </row>
    <row r="1665" spans="37:39" x14ac:dyDescent="0.2">
      <c r="AK1665" s="2"/>
      <c r="AL1665" s="90"/>
      <c r="AM1665" s="91"/>
    </row>
    <row r="1666" spans="37:39" x14ac:dyDescent="0.2">
      <c r="AK1666" s="2"/>
      <c r="AL1666" s="90"/>
      <c r="AM1666" s="91"/>
    </row>
    <row r="1667" spans="37:39" x14ac:dyDescent="0.2">
      <c r="AK1667" s="2"/>
      <c r="AL1667" s="90"/>
      <c r="AM1667" s="91"/>
    </row>
    <row r="1668" spans="37:39" x14ac:dyDescent="0.2">
      <c r="AK1668" s="2"/>
      <c r="AL1668" s="90"/>
      <c r="AM1668" s="91"/>
    </row>
    <row r="1669" spans="37:39" x14ac:dyDescent="0.2">
      <c r="AK1669" s="2"/>
      <c r="AL1669" s="90"/>
      <c r="AM1669" s="91"/>
    </row>
    <row r="1670" spans="37:39" x14ac:dyDescent="0.2">
      <c r="AK1670" s="2"/>
      <c r="AL1670" s="90"/>
      <c r="AM1670" s="91"/>
    </row>
    <row r="1671" spans="37:39" x14ac:dyDescent="0.2">
      <c r="AK1671" s="2"/>
      <c r="AL1671" s="90"/>
      <c r="AM1671" s="91"/>
    </row>
    <row r="1672" spans="37:39" x14ac:dyDescent="0.2">
      <c r="AK1672" s="2"/>
      <c r="AL1672" s="90"/>
      <c r="AM1672" s="91"/>
    </row>
    <row r="1673" spans="37:39" x14ac:dyDescent="0.2">
      <c r="AK1673" s="2"/>
      <c r="AL1673" s="90"/>
      <c r="AM1673" s="91"/>
    </row>
    <row r="1674" spans="37:39" x14ac:dyDescent="0.2">
      <c r="AK1674" s="2"/>
      <c r="AL1674" s="90"/>
      <c r="AM1674" s="91"/>
    </row>
    <row r="1675" spans="37:39" x14ac:dyDescent="0.2">
      <c r="AK1675" s="2"/>
      <c r="AL1675" s="90"/>
      <c r="AM1675" s="91"/>
    </row>
    <row r="1676" spans="37:39" x14ac:dyDescent="0.2">
      <c r="AK1676" s="2"/>
      <c r="AL1676" s="90"/>
      <c r="AM1676" s="91"/>
    </row>
    <row r="1677" spans="37:39" x14ac:dyDescent="0.2">
      <c r="AK1677" s="2"/>
      <c r="AL1677" s="90"/>
      <c r="AM1677" s="91"/>
    </row>
    <row r="1678" spans="37:39" x14ac:dyDescent="0.2">
      <c r="AK1678" s="2"/>
      <c r="AL1678" s="90"/>
      <c r="AM1678" s="91"/>
    </row>
    <row r="1679" spans="37:39" x14ac:dyDescent="0.2">
      <c r="AK1679" s="2"/>
      <c r="AL1679" s="90"/>
      <c r="AM1679" s="91"/>
    </row>
    <row r="1680" spans="37:39" x14ac:dyDescent="0.2">
      <c r="AK1680" s="2"/>
      <c r="AL1680" s="90"/>
      <c r="AM1680" s="91"/>
    </row>
    <row r="1681" spans="36:39" x14ac:dyDescent="0.2">
      <c r="AK1681" s="2"/>
      <c r="AL1681" s="90"/>
      <c r="AM1681" s="91"/>
    </row>
    <row r="1682" spans="36:39" x14ac:dyDescent="0.2">
      <c r="AK1682" s="2"/>
      <c r="AL1682" s="90"/>
      <c r="AM1682" s="91"/>
    </row>
    <row r="1683" spans="36:39" x14ac:dyDescent="0.2">
      <c r="AK1683" s="2"/>
      <c r="AL1683" s="90"/>
      <c r="AM1683" s="91"/>
    </row>
    <row r="1684" spans="36:39" x14ac:dyDescent="0.2">
      <c r="AK1684" s="2"/>
      <c r="AL1684" s="90"/>
      <c r="AM1684" s="91"/>
    </row>
    <row r="1685" spans="36:39" x14ac:dyDescent="0.2">
      <c r="AK1685" s="2"/>
      <c r="AL1685" s="90"/>
      <c r="AM1685" s="91"/>
    </row>
    <row r="1686" spans="36:39" x14ac:dyDescent="0.2">
      <c r="AK1686" s="2"/>
      <c r="AL1686" s="90"/>
      <c r="AM1686" s="91"/>
    </row>
    <row r="1687" spans="36:39" x14ac:dyDescent="0.2">
      <c r="AK1687" s="2"/>
      <c r="AL1687" s="90"/>
      <c r="AM1687" s="91"/>
    </row>
    <row r="1688" spans="36:39" x14ac:dyDescent="0.2">
      <c r="AK1688" s="2"/>
      <c r="AL1688" s="90"/>
      <c r="AM1688" s="91"/>
    </row>
    <row r="1689" spans="36:39" x14ac:dyDescent="0.2">
      <c r="AK1689" s="2"/>
      <c r="AL1689" s="90"/>
      <c r="AM1689" s="91"/>
    </row>
    <row r="1690" spans="36:39" x14ac:dyDescent="0.2">
      <c r="AK1690" s="2"/>
      <c r="AL1690" s="90"/>
      <c r="AM1690" s="91"/>
    </row>
    <row r="1691" spans="36:39" x14ac:dyDescent="0.2">
      <c r="AK1691" s="2"/>
      <c r="AL1691" s="90"/>
      <c r="AM1691" s="91"/>
    </row>
    <row r="1692" spans="36:39" x14ac:dyDescent="0.2">
      <c r="AK1692" s="2"/>
      <c r="AL1692" s="90"/>
      <c r="AM1692" s="91"/>
    </row>
    <row r="1693" spans="36:39" ht="13.5" thickBot="1" x14ac:dyDescent="0.25">
      <c r="AK1693" s="2"/>
      <c r="AL1693" s="90"/>
      <c r="AM1693" s="91"/>
    </row>
    <row r="1694" spans="36:39" ht="13.5" thickBot="1" x14ac:dyDescent="0.25">
      <c r="AJ1694" s="87"/>
      <c r="AK1694" s="87"/>
      <c r="AL1694" s="89"/>
      <c r="AM1694" s="92"/>
    </row>
    <row r="1695" spans="36:39" x14ac:dyDescent="0.2">
      <c r="AK1695" s="2"/>
      <c r="AL1695" s="90"/>
      <c r="AM1695" s="91"/>
    </row>
    <row r="1696" spans="36:39" x14ac:dyDescent="0.2">
      <c r="AK1696" s="2"/>
      <c r="AL1696" s="90"/>
      <c r="AM1696" s="91"/>
    </row>
    <row r="1697" spans="37:39" x14ac:dyDescent="0.2">
      <c r="AK1697" s="2"/>
      <c r="AL1697" s="90"/>
      <c r="AM1697" s="91"/>
    </row>
    <row r="1698" spans="37:39" x14ac:dyDescent="0.2">
      <c r="AK1698" s="2"/>
      <c r="AL1698" s="90"/>
      <c r="AM1698" s="91"/>
    </row>
    <row r="1699" spans="37:39" x14ac:dyDescent="0.2">
      <c r="AK1699" s="2"/>
      <c r="AL1699" s="90"/>
      <c r="AM1699" s="91"/>
    </row>
    <row r="1700" spans="37:39" x14ac:dyDescent="0.2">
      <c r="AK1700" s="2"/>
      <c r="AL1700" s="90"/>
      <c r="AM1700" s="91"/>
    </row>
    <row r="1701" spans="37:39" x14ac:dyDescent="0.2">
      <c r="AK1701" s="2"/>
      <c r="AL1701" s="90"/>
      <c r="AM1701" s="91"/>
    </row>
    <row r="1702" spans="37:39" x14ac:dyDescent="0.2">
      <c r="AK1702" s="2"/>
      <c r="AL1702" s="90"/>
      <c r="AM1702" s="91"/>
    </row>
    <row r="1703" spans="37:39" x14ac:dyDescent="0.2">
      <c r="AK1703" s="2"/>
      <c r="AL1703" s="90"/>
      <c r="AM1703" s="91"/>
    </row>
    <row r="1704" spans="37:39" x14ac:dyDescent="0.2">
      <c r="AK1704" s="2"/>
      <c r="AL1704" s="90"/>
      <c r="AM1704" s="91"/>
    </row>
    <row r="1705" spans="37:39" x14ac:dyDescent="0.2">
      <c r="AK1705" s="2"/>
      <c r="AL1705" s="90"/>
      <c r="AM1705" s="91"/>
    </row>
    <row r="1706" spans="37:39" x14ac:dyDescent="0.2">
      <c r="AK1706" s="2"/>
      <c r="AL1706" s="90"/>
      <c r="AM1706" s="91"/>
    </row>
    <row r="1707" spans="37:39" x14ac:dyDescent="0.2">
      <c r="AK1707" s="2"/>
      <c r="AL1707" s="90"/>
      <c r="AM1707" s="91"/>
    </row>
    <row r="1708" spans="37:39" x14ac:dyDescent="0.2">
      <c r="AK1708" s="2"/>
      <c r="AL1708" s="90"/>
      <c r="AM1708" s="91"/>
    </row>
    <row r="1709" spans="37:39" x14ac:dyDescent="0.2">
      <c r="AK1709" s="2"/>
      <c r="AL1709" s="90"/>
      <c r="AM1709" s="91"/>
    </row>
    <row r="1710" spans="37:39" x14ac:dyDescent="0.2">
      <c r="AK1710" s="2"/>
      <c r="AL1710" s="90"/>
      <c r="AM1710" s="91"/>
    </row>
    <row r="1711" spans="37:39" x14ac:dyDescent="0.2">
      <c r="AK1711" s="2"/>
      <c r="AL1711" s="90"/>
      <c r="AM1711" s="91"/>
    </row>
    <row r="1712" spans="37:39" x14ac:dyDescent="0.2">
      <c r="AK1712" s="2"/>
      <c r="AL1712" s="90"/>
      <c r="AM1712" s="91"/>
    </row>
    <row r="1713" spans="37:39" x14ac:dyDescent="0.2">
      <c r="AK1713" s="2"/>
      <c r="AL1713" s="90"/>
      <c r="AM1713" s="91"/>
    </row>
    <row r="1714" spans="37:39" x14ac:dyDescent="0.2">
      <c r="AK1714" s="2"/>
      <c r="AL1714" s="90"/>
      <c r="AM1714" s="91"/>
    </row>
    <row r="1715" spans="37:39" x14ac:dyDescent="0.2">
      <c r="AK1715" s="2"/>
      <c r="AL1715" s="90"/>
      <c r="AM1715" s="91"/>
    </row>
    <row r="1716" spans="37:39" x14ac:dyDescent="0.2">
      <c r="AK1716" s="2"/>
      <c r="AL1716" s="90"/>
      <c r="AM1716" s="91"/>
    </row>
    <row r="1717" spans="37:39" x14ac:dyDescent="0.2">
      <c r="AK1717" s="2"/>
      <c r="AL1717" s="90"/>
      <c r="AM1717" s="91"/>
    </row>
    <row r="1718" spans="37:39" x14ac:dyDescent="0.2">
      <c r="AK1718" s="2"/>
      <c r="AL1718" s="90"/>
      <c r="AM1718" s="91"/>
    </row>
    <row r="1719" spans="37:39" x14ac:dyDescent="0.2">
      <c r="AK1719" s="2"/>
      <c r="AL1719" s="90"/>
      <c r="AM1719" s="91"/>
    </row>
    <row r="1720" spans="37:39" x14ac:dyDescent="0.2">
      <c r="AK1720" s="2"/>
      <c r="AL1720" s="90"/>
      <c r="AM1720" s="91"/>
    </row>
    <row r="1721" spans="37:39" x14ac:dyDescent="0.2">
      <c r="AK1721" s="2"/>
      <c r="AL1721" s="90"/>
      <c r="AM1721" s="91"/>
    </row>
    <row r="1722" spans="37:39" x14ac:dyDescent="0.2">
      <c r="AK1722" s="2"/>
      <c r="AL1722" s="90"/>
      <c r="AM1722" s="91"/>
    </row>
    <row r="1723" spans="37:39" x14ac:dyDescent="0.2">
      <c r="AK1723" s="2"/>
      <c r="AL1723" s="90"/>
      <c r="AM1723" s="91"/>
    </row>
    <row r="1724" spans="37:39" x14ac:dyDescent="0.2">
      <c r="AK1724" s="2"/>
      <c r="AL1724" s="90"/>
      <c r="AM1724" s="91"/>
    </row>
    <row r="1725" spans="37:39" x14ac:dyDescent="0.2">
      <c r="AK1725" s="2"/>
      <c r="AL1725" s="90"/>
      <c r="AM1725" s="91"/>
    </row>
    <row r="1726" spans="37:39" x14ac:dyDescent="0.2">
      <c r="AK1726" s="2"/>
      <c r="AL1726" s="90"/>
      <c r="AM1726" s="91"/>
    </row>
    <row r="1727" spans="37:39" x14ac:dyDescent="0.2">
      <c r="AK1727" s="2"/>
      <c r="AL1727" s="90"/>
      <c r="AM1727" s="91"/>
    </row>
    <row r="1728" spans="37:39" x14ac:dyDescent="0.2">
      <c r="AK1728" s="2"/>
      <c r="AL1728" s="90"/>
      <c r="AM1728" s="91"/>
    </row>
    <row r="1729" spans="37:39" x14ac:dyDescent="0.2">
      <c r="AK1729" s="2"/>
      <c r="AL1729" s="90"/>
      <c r="AM1729" s="91"/>
    </row>
    <row r="1730" spans="37:39" x14ac:dyDescent="0.2">
      <c r="AK1730" s="2"/>
      <c r="AL1730" s="90"/>
      <c r="AM1730" s="91"/>
    </row>
    <row r="1731" spans="37:39" x14ac:dyDescent="0.2">
      <c r="AK1731" s="2"/>
      <c r="AL1731" s="90"/>
      <c r="AM1731" s="91"/>
    </row>
    <row r="1732" spans="37:39" x14ac:dyDescent="0.2">
      <c r="AK1732" s="2"/>
      <c r="AL1732" s="90"/>
      <c r="AM1732" s="91"/>
    </row>
    <row r="1733" spans="37:39" x14ac:dyDescent="0.2">
      <c r="AK1733" s="2"/>
      <c r="AL1733" s="90"/>
      <c r="AM1733" s="91"/>
    </row>
    <row r="1734" spans="37:39" x14ac:dyDescent="0.2">
      <c r="AK1734" s="2"/>
      <c r="AL1734" s="90"/>
      <c r="AM1734" s="91"/>
    </row>
    <row r="1735" spans="37:39" x14ac:dyDescent="0.2">
      <c r="AK1735" s="2"/>
      <c r="AL1735" s="90"/>
      <c r="AM1735" s="91"/>
    </row>
    <row r="1736" spans="37:39" x14ac:dyDescent="0.2">
      <c r="AK1736" s="2"/>
      <c r="AL1736" s="90"/>
      <c r="AM1736" s="91"/>
    </row>
    <row r="1737" spans="37:39" x14ac:dyDescent="0.2">
      <c r="AK1737" s="2"/>
      <c r="AL1737" s="90"/>
      <c r="AM1737" s="91"/>
    </row>
    <row r="1738" spans="37:39" x14ac:dyDescent="0.2">
      <c r="AK1738" s="2"/>
      <c r="AL1738" s="90"/>
      <c r="AM1738" s="91"/>
    </row>
    <row r="1739" spans="37:39" x14ac:dyDescent="0.2">
      <c r="AK1739" s="2"/>
      <c r="AL1739" s="90"/>
      <c r="AM1739" s="91"/>
    </row>
    <row r="1740" spans="37:39" x14ac:dyDescent="0.2">
      <c r="AK1740" s="2"/>
      <c r="AL1740" s="90"/>
      <c r="AM1740" s="91"/>
    </row>
    <row r="1741" spans="37:39" x14ac:dyDescent="0.2">
      <c r="AK1741" s="2"/>
      <c r="AL1741" s="90"/>
      <c r="AM1741" s="91"/>
    </row>
    <row r="1742" spans="37:39" x14ac:dyDescent="0.2">
      <c r="AK1742" s="2"/>
      <c r="AL1742" s="90"/>
      <c r="AM1742" s="91"/>
    </row>
    <row r="1743" spans="37:39" x14ac:dyDescent="0.2">
      <c r="AK1743" s="2"/>
      <c r="AL1743" s="90"/>
      <c r="AM1743" s="91"/>
    </row>
    <row r="1744" spans="37:39" x14ac:dyDescent="0.2">
      <c r="AK1744" s="2"/>
      <c r="AL1744" s="90"/>
      <c r="AM1744" s="91"/>
    </row>
    <row r="1745" spans="37:39" x14ac:dyDescent="0.2">
      <c r="AK1745" s="2"/>
      <c r="AL1745" s="90"/>
      <c r="AM1745" s="91"/>
    </row>
    <row r="1746" spans="37:39" x14ac:dyDescent="0.2">
      <c r="AK1746" s="2"/>
      <c r="AL1746" s="90"/>
      <c r="AM1746" s="91"/>
    </row>
    <row r="1747" spans="37:39" x14ac:dyDescent="0.2">
      <c r="AK1747" s="2"/>
      <c r="AL1747" s="90"/>
      <c r="AM1747" s="91"/>
    </row>
    <row r="1748" spans="37:39" x14ac:dyDescent="0.2">
      <c r="AK1748" s="2"/>
      <c r="AL1748" s="90"/>
      <c r="AM1748" s="91"/>
    </row>
    <row r="1749" spans="37:39" x14ac:dyDescent="0.2">
      <c r="AK1749" s="2"/>
      <c r="AL1749" s="90"/>
      <c r="AM1749" s="91"/>
    </row>
    <row r="1750" spans="37:39" x14ac:dyDescent="0.2">
      <c r="AK1750" s="2"/>
      <c r="AL1750" s="90"/>
      <c r="AM1750" s="91"/>
    </row>
    <row r="1751" spans="37:39" x14ac:dyDescent="0.2">
      <c r="AK1751" s="2"/>
      <c r="AL1751" s="90"/>
      <c r="AM1751" s="91"/>
    </row>
    <row r="1752" spans="37:39" x14ac:dyDescent="0.2">
      <c r="AK1752" s="2"/>
      <c r="AL1752" s="90"/>
      <c r="AM1752" s="91"/>
    </row>
    <row r="1753" spans="37:39" x14ac:dyDescent="0.2">
      <c r="AK1753" s="2"/>
      <c r="AL1753" s="90"/>
      <c r="AM1753" s="91"/>
    </row>
    <row r="1754" spans="37:39" x14ac:dyDescent="0.2">
      <c r="AK1754" s="2"/>
      <c r="AL1754" s="90"/>
      <c r="AM1754" s="91"/>
    </row>
    <row r="1755" spans="37:39" x14ac:dyDescent="0.2">
      <c r="AK1755" s="2"/>
      <c r="AL1755" s="90"/>
      <c r="AM1755" s="91"/>
    </row>
    <row r="1756" spans="37:39" x14ac:dyDescent="0.2">
      <c r="AK1756" s="2"/>
      <c r="AL1756" s="90"/>
      <c r="AM1756" s="91"/>
    </row>
    <row r="1757" spans="37:39" x14ac:dyDescent="0.2">
      <c r="AK1757" s="2"/>
      <c r="AL1757" s="90"/>
      <c r="AM1757" s="91"/>
    </row>
    <row r="1758" spans="37:39" x14ac:dyDescent="0.2">
      <c r="AK1758" s="2"/>
      <c r="AL1758" s="90"/>
      <c r="AM1758" s="91"/>
    </row>
    <row r="1759" spans="37:39" x14ac:dyDescent="0.2">
      <c r="AK1759" s="2"/>
      <c r="AL1759" s="90"/>
      <c r="AM1759" s="91"/>
    </row>
    <row r="1760" spans="37:39" x14ac:dyDescent="0.2">
      <c r="AK1760" s="2"/>
      <c r="AL1760" s="90"/>
      <c r="AM1760" s="91"/>
    </row>
    <row r="1761" spans="37:39" x14ac:dyDescent="0.2">
      <c r="AK1761" s="2"/>
      <c r="AL1761" s="90"/>
      <c r="AM1761" s="91"/>
    </row>
    <row r="1762" spans="37:39" x14ac:dyDescent="0.2">
      <c r="AK1762" s="2"/>
      <c r="AL1762" s="90"/>
      <c r="AM1762" s="91"/>
    </row>
    <row r="1763" spans="37:39" x14ac:dyDescent="0.2">
      <c r="AK1763" s="2"/>
      <c r="AL1763" s="90"/>
      <c r="AM1763" s="91"/>
    </row>
    <row r="1764" spans="37:39" x14ac:dyDescent="0.2">
      <c r="AK1764" s="2"/>
      <c r="AL1764" s="90"/>
      <c r="AM1764" s="91"/>
    </row>
    <row r="1765" spans="37:39" x14ac:dyDescent="0.2">
      <c r="AK1765" s="2"/>
      <c r="AL1765" s="90"/>
      <c r="AM1765" s="91"/>
    </row>
    <row r="1766" spans="37:39" x14ac:dyDescent="0.2">
      <c r="AK1766" s="2"/>
      <c r="AL1766" s="90"/>
      <c r="AM1766" s="91"/>
    </row>
    <row r="1767" spans="37:39" x14ac:dyDescent="0.2">
      <c r="AK1767" s="2"/>
      <c r="AL1767" s="90"/>
      <c r="AM1767" s="91"/>
    </row>
    <row r="1768" spans="37:39" x14ac:dyDescent="0.2">
      <c r="AK1768" s="2"/>
      <c r="AL1768" s="90"/>
      <c r="AM1768" s="91"/>
    </row>
    <row r="1769" spans="37:39" x14ac:dyDescent="0.2">
      <c r="AK1769" s="2"/>
      <c r="AL1769" s="90"/>
      <c r="AM1769" s="91"/>
    </row>
    <row r="1770" spans="37:39" x14ac:dyDescent="0.2">
      <c r="AK1770" s="2"/>
      <c r="AL1770" s="90"/>
      <c r="AM1770" s="91"/>
    </row>
    <row r="1771" spans="37:39" x14ac:dyDescent="0.2">
      <c r="AK1771" s="2"/>
      <c r="AL1771" s="90"/>
      <c r="AM1771" s="91"/>
    </row>
    <row r="1772" spans="37:39" x14ac:dyDescent="0.2">
      <c r="AK1772" s="2"/>
      <c r="AL1772" s="90"/>
      <c r="AM1772" s="91"/>
    </row>
    <row r="1773" spans="37:39" x14ac:dyDescent="0.2">
      <c r="AK1773" s="2"/>
      <c r="AL1773" s="90"/>
      <c r="AM1773" s="91"/>
    </row>
    <row r="1774" spans="37:39" x14ac:dyDescent="0.2">
      <c r="AK1774" s="2"/>
      <c r="AL1774" s="90"/>
      <c r="AM1774" s="91"/>
    </row>
    <row r="1775" spans="37:39" x14ac:dyDescent="0.2">
      <c r="AK1775" s="2"/>
      <c r="AL1775" s="90"/>
      <c r="AM1775" s="91"/>
    </row>
    <row r="1776" spans="37:39" x14ac:dyDescent="0.2">
      <c r="AK1776" s="2"/>
      <c r="AL1776" s="90"/>
      <c r="AM1776" s="91"/>
    </row>
    <row r="1777" spans="36:39" ht="13.5" thickBot="1" x14ac:dyDescent="0.25">
      <c r="AK1777" s="2"/>
      <c r="AL1777" s="90"/>
      <c r="AM1777" s="91"/>
    </row>
    <row r="1778" spans="36:39" ht="13.5" thickBot="1" x14ac:dyDescent="0.25">
      <c r="AJ1778" s="87"/>
      <c r="AK1778" s="87"/>
      <c r="AL1778" s="89"/>
      <c r="AM1778" s="92"/>
    </row>
    <row r="1779" spans="36:39" x14ac:dyDescent="0.2">
      <c r="AK1779" s="2"/>
      <c r="AL1779" s="90"/>
      <c r="AM1779" s="91"/>
    </row>
    <row r="1780" spans="36:39" x14ac:dyDescent="0.2">
      <c r="AK1780" s="2"/>
      <c r="AL1780" s="90"/>
      <c r="AM1780" s="91"/>
    </row>
    <row r="1781" spans="36:39" x14ac:dyDescent="0.2">
      <c r="AK1781" s="2"/>
      <c r="AL1781" s="90"/>
      <c r="AM1781" s="91"/>
    </row>
    <row r="1782" spans="36:39" x14ac:dyDescent="0.2">
      <c r="AK1782" s="2"/>
      <c r="AL1782" s="90"/>
      <c r="AM1782" s="91"/>
    </row>
    <row r="1783" spans="36:39" x14ac:dyDescent="0.2">
      <c r="AK1783" s="2"/>
      <c r="AL1783" s="90"/>
      <c r="AM1783" s="91"/>
    </row>
    <row r="1784" spans="36:39" x14ac:dyDescent="0.2">
      <c r="AK1784" s="2"/>
      <c r="AL1784" s="90"/>
      <c r="AM1784" s="91"/>
    </row>
    <row r="1785" spans="36:39" x14ac:dyDescent="0.2">
      <c r="AK1785" s="2"/>
      <c r="AL1785" s="90"/>
      <c r="AM1785" s="91"/>
    </row>
    <row r="1786" spans="36:39" x14ac:dyDescent="0.2">
      <c r="AK1786" s="2"/>
      <c r="AL1786" s="90"/>
      <c r="AM1786" s="91"/>
    </row>
    <row r="1787" spans="36:39" x14ac:dyDescent="0.2">
      <c r="AK1787" s="2"/>
      <c r="AL1787" s="90"/>
      <c r="AM1787" s="91"/>
    </row>
    <row r="1788" spans="36:39" x14ac:dyDescent="0.2">
      <c r="AK1788" s="2"/>
      <c r="AL1788" s="90"/>
      <c r="AM1788" s="91"/>
    </row>
    <row r="1789" spans="36:39" x14ac:dyDescent="0.2">
      <c r="AK1789" s="2"/>
      <c r="AL1789" s="90"/>
      <c r="AM1789" s="91"/>
    </row>
    <row r="1790" spans="36:39" x14ac:dyDescent="0.2">
      <c r="AK1790" s="2"/>
      <c r="AL1790" s="90"/>
      <c r="AM1790" s="91"/>
    </row>
    <row r="1791" spans="36:39" x14ac:dyDescent="0.2">
      <c r="AK1791" s="2"/>
      <c r="AL1791" s="90"/>
      <c r="AM1791" s="91"/>
    </row>
    <row r="1792" spans="36:39" x14ac:dyDescent="0.2">
      <c r="AK1792" s="2"/>
      <c r="AL1792" s="90"/>
      <c r="AM1792" s="91"/>
    </row>
    <row r="1793" spans="37:39" x14ac:dyDescent="0.2">
      <c r="AK1793" s="2"/>
      <c r="AL1793" s="90"/>
      <c r="AM1793" s="91"/>
    </row>
    <row r="1794" spans="37:39" x14ac:dyDescent="0.2">
      <c r="AK1794" s="2"/>
      <c r="AL1794" s="90"/>
      <c r="AM1794" s="91"/>
    </row>
    <row r="1795" spans="37:39" x14ac:dyDescent="0.2">
      <c r="AK1795" s="2"/>
      <c r="AL1795" s="90"/>
      <c r="AM1795" s="91"/>
    </row>
    <row r="1796" spans="37:39" x14ac:dyDescent="0.2">
      <c r="AK1796" s="2"/>
      <c r="AL1796" s="90"/>
      <c r="AM1796" s="91"/>
    </row>
    <row r="1797" spans="37:39" x14ac:dyDescent="0.2">
      <c r="AK1797" s="2"/>
      <c r="AL1797" s="90"/>
      <c r="AM1797" s="91"/>
    </row>
    <row r="1798" spans="37:39" x14ac:dyDescent="0.2">
      <c r="AK1798" s="2"/>
      <c r="AL1798" s="90"/>
      <c r="AM1798" s="91"/>
    </row>
    <row r="1799" spans="37:39" x14ac:dyDescent="0.2">
      <c r="AK1799" s="2"/>
      <c r="AL1799" s="90"/>
      <c r="AM1799" s="91"/>
    </row>
    <row r="1800" spans="37:39" x14ac:dyDescent="0.2">
      <c r="AK1800" s="2"/>
      <c r="AL1800" s="90"/>
      <c r="AM1800" s="91"/>
    </row>
    <row r="1801" spans="37:39" x14ac:dyDescent="0.2">
      <c r="AK1801" s="2"/>
      <c r="AL1801" s="90"/>
      <c r="AM1801" s="91"/>
    </row>
    <row r="1802" spans="37:39" x14ac:dyDescent="0.2">
      <c r="AK1802" s="2"/>
      <c r="AL1802" s="90"/>
      <c r="AM1802" s="91"/>
    </row>
    <row r="1803" spans="37:39" x14ac:dyDescent="0.2">
      <c r="AK1803" s="2"/>
      <c r="AL1803" s="90"/>
      <c r="AM1803" s="91"/>
    </row>
    <row r="1804" spans="37:39" x14ac:dyDescent="0.2">
      <c r="AK1804" s="2"/>
      <c r="AL1804" s="90"/>
      <c r="AM1804" s="91"/>
    </row>
    <row r="1805" spans="37:39" x14ac:dyDescent="0.2">
      <c r="AK1805" s="2"/>
      <c r="AL1805" s="90"/>
      <c r="AM1805" s="91"/>
    </row>
    <row r="1806" spans="37:39" x14ac:dyDescent="0.2">
      <c r="AK1806" s="2"/>
      <c r="AL1806" s="90"/>
      <c r="AM1806" s="91"/>
    </row>
    <row r="1807" spans="37:39" x14ac:dyDescent="0.2">
      <c r="AK1807" s="2"/>
      <c r="AL1807" s="90"/>
      <c r="AM1807" s="91"/>
    </row>
    <row r="1808" spans="37:39" x14ac:dyDescent="0.2">
      <c r="AK1808" s="2"/>
      <c r="AL1808" s="90"/>
      <c r="AM1808" s="91"/>
    </row>
    <row r="1809" spans="37:39" x14ac:dyDescent="0.2">
      <c r="AK1809" s="2"/>
      <c r="AL1809" s="90"/>
      <c r="AM1809" s="91"/>
    </row>
    <row r="1810" spans="37:39" x14ac:dyDescent="0.2">
      <c r="AK1810" s="2"/>
      <c r="AL1810" s="90"/>
      <c r="AM1810" s="91"/>
    </row>
    <row r="1811" spans="37:39" x14ac:dyDescent="0.2">
      <c r="AK1811" s="2"/>
      <c r="AL1811" s="90"/>
      <c r="AM1811" s="91"/>
    </row>
    <row r="1812" spans="37:39" x14ac:dyDescent="0.2">
      <c r="AK1812" s="2"/>
      <c r="AL1812" s="90"/>
      <c r="AM1812" s="91"/>
    </row>
    <row r="1813" spans="37:39" x14ac:dyDescent="0.2">
      <c r="AK1813" s="2"/>
      <c r="AL1813" s="90"/>
      <c r="AM1813" s="91"/>
    </row>
    <row r="1814" spans="37:39" x14ac:dyDescent="0.2">
      <c r="AK1814" s="2"/>
      <c r="AL1814" s="90"/>
      <c r="AM1814" s="91"/>
    </row>
    <row r="1815" spans="37:39" x14ac:dyDescent="0.2">
      <c r="AK1815" s="2"/>
      <c r="AL1815" s="90"/>
      <c r="AM1815" s="91"/>
    </row>
    <row r="1816" spans="37:39" x14ac:dyDescent="0.2">
      <c r="AK1816" s="2"/>
      <c r="AL1816" s="90"/>
      <c r="AM1816" s="91"/>
    </row>
    <row r="1817" spans="37:39" x14ac:dyDescent="0.2">
      <c r="AK1817" s="2"/>
      <c r="AL1817" s="90"/>
      <c r="AM1817" s="91"/>
    </row>
    <row r="1818" spans="37:39" x14ac:dyDescent="0.2">
      <c r="AK1818" s="2"/>
      <c r="AL1818" s="90"/>
      <c r="AM1818" s="91"/>
    </row>
    <row r="1819" spans="37:39" x14ac:dyDescent="0.2">
      <c r="AK1819" s="2"/>
      <c r="AL1819" s="90"/>
      <c r="AM1819" s="91"/>
    </row>
    <row r="1820" spans="37:39" x14ac:dyDescent="0.2">
      <c r="AK1820" s="2"/>
      <c r="AL1820" s="90"/>
      <c r="AM1820" s="91"/>
    </row>
    <row r="1821" spans="37:39" x14ac:dyDescent="0.2">
      <c r="AK1821" s="2"/>
      <c r="AL1821" s="90"/>
      <c r="AM1821" s="91"/>
    </row>
    <row r="1822" spans="37:39" x14ac:dyDescent="0.2">
      <c r="AK1822" s="2"/>
      <c r="AL1822" s="90"/>
      <c r="AM1822" s="91"/>
    </row>
    <row r="1823" spans="37:39" x14ac:dyDescent="0.2">
      <c r="AK1823" s="2"/>
      <c r="AL1823" s="90"/>
      <c r="AM1823" s="91"/>
    </row>
    <row r="1824" spans="37:39" x14ac:dyDescent="0.2">
      <c r="AK1824" s="2"/>
      <c r="AL1824" s="90"/>
      <c r="AM1824" s="91"/>
    </row>
    <row r="1825" spans="37:39" x14ac:dyDescent="0.2">
      <c r="AK1825" s="2"/>
      <c r="AL1825" s="90"/>
      <c r="AM1825" s="91"/>
    </row>
    <row r="1826" spans="37:39" x14ac:dyDescent="0.2">
      <c r="AK1826" s="2"/>
      <c r="AL1826" s="90"/>
      <c r="AM1826" s="91"/>
    </row>
    <row r="1827" spans="37:39" x14ac:dyDescent="0.2">
      <c r="AK1827" s="2"/>
      <c r="AL1827" s="90"/>
      <c r="AM1827" s="91"/>
    </row>
    <row r="1828" spans="37:39" x14ac:dyDescent="0.2">
      <c r="AK1828" s="2"/>
      <c r="AL1828" s="90"/>
      <c r="AM1828" s="91"/>
    </row>
    <row r="1829" spans="37:39" x14ac:dyDescent="0.2">
      <c r="AK1829" s="2"/>
      <c r="AL1829" s="90"/>
      <c r="AM1829" s="91"/>
    </row>
    <row r="1830" spans="37:39" x14ac:dyDescent="0.2">
      <c r="AK1830" s="2"/>
      <c r="AL1830" s="90"/>
      <c r="AM1830" s="91"/>
    </row>
    <row r="1831" spans="37:39" x14ac:dyDescent="0.2">
      <c r="AK1831" s="2"/>
      <c r="AL1831" s="90"/>
      <c r="AM1831" s="91"/>
    </row>
    <row r="1832" spans="37:39" x14ac:dyDescent="0.2">
      <c r="AK1832" s="2"/>
      <c r="AL1832" s="90"/>
      <c r="AM1832" s="91"/>
    </row>
    <row r="1833" spans="37:39" x14ac:dyDescent="0.2">
      <c r="AK1833" s="2"/>
      <c r="AL1833" s="90"/>
      <c r="AM1833" s="91"/>
    </row>
    <row r="1834" spans="37:39" x14ac:dyDescent="0.2">
      <c r="AK1834" s="2"/>
      <c r="AL1834" s="90"/>
      <c r="AM1834" s="91"/>
    </row>
    <row r="1835" spans="37:39" x14ac:dyDescent="0.2">
      <c r="AK1835" s="2"/>
      <c r="AL1835" s="90"/>
      <c r="AM1835" s="91"/>
    </row>
    <row r="1836" spans="37:39" x14ac:dyDescent="0.2">
      <c r="AK1836" s="2"/>
      <c r="AL1836" s="90"/>
      <c r="AM1836" s="91"/>
    </row>
    <row r="1837" spans="37:39" x14ac:dyDescent="0.2">
      <c r="AK1837" s="2"/>
      <c r="AL1837" s="90"/>
      <c r="AM1837" s="91"/>
    </row>
    <row r="1838" spans="37:39" x14ac:dyDescent="0.2">
      <c r="AK1838" s="2"/>
      <c r="AL1838" s="90"/>
      <c r="AM1838" s="91"/>
    </row>
    <row r="1839" spans="37:39" x14ac:dyDescent="0.2">
      <c r="AK1839" s="2"/>
      <c r="AL1839" s="90"/>
      <c r="AM1839" s="91"/>
    </row>
    <row r="1840" spans="37:39" x14ac:dyDescent="0.2">
      <c r="AK1840" s="2"/>
      <c r="AL1840" s="90"/>
      <c r="AM1840" s="91"/>
    </row>
    <row r="1841" spans="37:39" x14ac:dyDescent="0.2">
      <c r="AK1841" s="2"/>
      <c r="AL1841" s="90"/>
      <c r="AM1841" s="91"/>
    </row>
    <row r="1842" spans="37:39" x14ac:dyDescent="0.2">
      <c r="AK1842" s="2"/>
      <c r="AL1842" s="90"/>
      <c r="AM1842" s="91"/>
    </row>
    <row r="1843" spans="37:39" x14ac:dyDescent="0.2">
      <c r="AK1843" s="2"/>
      <c r="AL1843" s="90"/>
      <c r="AM1843" s="91"/>
    </row>
    <row r="1844" spans="37:39" x14ac:dyDescent="0.2">
      <c r="AK1844" s="2"/>
      <c r="AL1844" s="90"/>
      <c r="AM1844" s="91"/>
    </row>
    <row r="1845" spans="37:39" x14ac:dyDescent="0.2">
      <c r="AK1845" s="2"/>
      <c r="AL1845" s="90"/>
      <c r="AM1845" s="91"/>
    </row>
    <row r="1846" spans="37:39" x14ac:dyDescent="0.2">
      <c r="AK1846" s="2"/>
      <c r="AL1846" s="90"/>
      <c r="AM1846" s="91"/>
    </row>
    <row r="1847" spans="37:39" x14ac:dyDescent="0.2">
      <c r="AK1847" s="2"/>
      <c r="AL1847" s="90"/>
      <c r="AM1847" s="91"/>
    </row>
    <row r="1848" spans="37:39" x14ac:dyDescent="0.2">
      <c r="AK1848" s="2"/>
      <c r="AL1848" s="90"/>
      <c r="AM1848" s="91"/>
    </row>
    <row r="1849" spans="37:39" x14ac:dyDescent="0.2">
      <c r="AK1849" s="2"/>
      <c r="AL1849" s="90"/>
      <c r="AM1849" s="91"/>
    </row>
    <row r="1850" spans="37:39" x14ac:dyDescent="0.2">
      <c r="AK1850" s="2"/>
      <c r="AL1850" s="90"/>
      <c r="AM1850" s="91"/>
    </row>
    <row r="1851" spans="37:39" x14ac:dyDescent="0.2">
      <c r="AK1851" s="2"/>
      <c r="AL1851" s="90"/>
      <c r="AM1851" s="91"/>
    </row>
    <row r="1852" spans="37:39" x14ac:dyDescent="0.2">
      <c r="AK1852" s="2"/>
      <c r="AL1852" s="90"/>
      <c r="AM1852" s="91"/>
    </row>
    <row r="1853" spans="37:39" x14ac:dyDescent="0.2">
      <c r="AK1853" s="2"/>
      <c r="AL1853" s="90"/>
      <c r="AM1853" s="91"/>
    </row>
    <row r="1854" spans="37:39" x14ac:dyDescent="0.2">
      <c r="AK1854" s="2"/>
      <c r="AL1854" s="90"/>
      <c r="AM1854" s="91"/>
    </row>
    <row r="1855" spans="37:39" x14ac:dyDescent="0.2">
      <c r="AK1855" s="2"/>
      <c r="AL1855" s="90"/>
      <c r="AM1855" s="91"/>
    </row>
    <row r="1856" spans="37:39" x14ac:dyDescent="0.2">
      <c r="AK1856" s="2"/>
      <c r="AL1856" s="90"/>
      <c r="AM1856" s="91"/>
    </row>
    <row r="1857" spans="36:39" x14ac:dyDescent="0.2">
      <c r="AK1857" s="2"/>
      <c r="AL1857" s="90"/>
      <c r="AM1857" s="91"/>
    </row>
    <row r="1858" spans="36:39" x14ac:dyDescent="0.2">
      <c r="AK1858" s="2"/>
      <c r="AL1858" s="90"/>
      <c r="AM1858" s="91"/>
    </row>
    <row r="1859" spans="36:39" x14ac:dyDescent="0.2">
      <c r="AK1859" s="2"/>
      <c r="AL1859" s="90"/>
      <c r="AM1859" s="91"/>
    </row>
    <row r="1860" spans="36:39" x14ac:dyDescent="0.2">
      <c r="AK1860" s="2"/>
      <c r="AL1860" s="90"/>
      <c r="AM1860" s="91"/>
    </row>
    <row r="1861" spans="36:39" ht="13.5" thickBot="1" x14ac:dyDescent="0.25">
      <c r="AK1861" s="2"/>
      <c r="AL1861" s="90"/>
      <c r="AM1861" s="91"/>
    </row>
    <row r="1862" spans="36:39" ht="13.5" thickBot="1" x14ac:dyDescent="0.25">
      <c r="AJ1862" s="87"/>
      <c r="AK1862" s="87"/>
      <c r="AL1862" s="89"/>
      <c r="AM1862" s="92"/>
    </row>
    <row r="1863" spans="36:39" x14ac:dyDescent="0.2">
      <c r="AK1863" s="2"/>
      <c r="AL1863" s="90"/>
      <c r="AM1863" s="91"/>
    </row>
    <row r="1864" spans="36:39" x14ac:dyDescent="0.2">
      <c r="AK1864" s="2"/>
      <c r="AL1864" s="90"/>
      <c r="AM1864" s="91"/>
    </row>
    <row r="1865" spans="36:39" x14ac:dyDescent="0.2">
      <c r="AK1865" s="2"/>
      <c r="AL1865" s="90"/>
      <c r="AM1865" s="91"/>
    </row>
    <row r="1866" spans="36:39" x14ac:dyDescent="0.2">
      <c r="AK1866" s="2"/>
      <c r="AL1866" s="90"/>
      <c r="AM1866" s="91"/>
    </row>
    <row r="1867" spans="36:39" x14ac:dyDescent="0.2">
      <c r="AK1867" s="2"/>
      <c r="AL1867" s="90"/>
      <c r="AM1867" s="91"/>
    </row>
    <row r="1868" spans="36:39" x14ac:dyDescent="0.2">
      <c r="AK1868" s="2"/>
      <c r="AL1868" s="90"/>
      <c r="AM1868" s="91"/>
    </row>
    <row r="1869" spans="36:39" x14ac:dyDescent="0.2">
      <c r="AK1869" s="2"/>
      <c r="AL1869" s="90"/>
      <c r="AM1869" s="91"/>
    </row>
    <row r="1870" spans="36:39" x14ac:dyDescent="0.2">
      <c r="AK1870" s="2"/>
      <c r="AL1870" s="90"/>
      <c r="AM1870" s="91"/>
    </row>
    <row r="1871" spans="36:39" x14ac:dyDescent="0.2">
      <c r="AK1871" s="2"/>
      <c r="AL1871" s="90"/>
      <c r="AM1871" s="91"/>
    </row>
    <row r="1872" spans="36:39" x14ac:dyDescent="0.2">
      <c r="AK1872" s="2"/>
      <c r="AL1872" s="90"/>
      <c r="AM1872" s="91"/>
    </row>
    <row r="1873" spans="37:39" x14ac:dyDescent="0.2">
      <c r="AK1873" s="2"/>
      <c r="AL1873" s="90"/>
      <c r="AM1873" s="91"/>
    </row>
    <row r="1874" spans="37:39" x14ac:dyDescent="0.2">
      <c r="AK1874" s="2"/>
      <c r="AL1874" s="90"/>
      <c r="AM1874" s="91"/>
    </row>
    <row r="1875" spans="37:39" x14ac:dyDescent="0.2">
      <c r="AK1875" s="2"/>
      <c r="AL1875" s="90"/>
      <c r="AM1875" s="91"/>
    </row>
    <row r="1876" spans="37:39" x14ac:dyDescent="0.2">
      <c r="AK1876" s="2"/>
      <c r="AL1876" s="90"/>
      <c r="AM1876" s="91"/>
    </row>
    <row r="1877" spans="37:39" x14ac:dyDescent="0.2">
      <c r="AK1877" s="2"/>
      <c r="AL1877" s="90"/>
      <c r="AM1877" s="91"/>
    </row>
    <row r="1878" spans="37:39" x14ac:dyDescent="0.2">
      <c r="AK1878" s="2"/>
      <c r="AL1878" s="90"/>
      <c r="AM1878" s="91"/>
    </row>
    <row r="1879" spans="37:39" x14ac:dyDescent="0.2">
      <c r="AK1879" s="2"/>
      <c r="AL1879" s="90"/>
      <c r="AM1879" s="91"/>
    </row>
    <row r="1880" spans="37:39" x14ac:dyDescent="0.2">
      <c r="AK1880" s="2"/>
      <c r="AL1880" s="90"/>
      <c r="AM1880" s="91"/>
    </row>
    <row r="1881" spans="37:39" x14ac:dyDescent="0.2">
      <c r="AK1881" s="2"/>
      <c r="AL1881" s="90"/>
      <c r="AM1881" s="91"/>
    </row>
    <row r="1882" spans="37:39" x14ac:dyDescent="0.2">
      <c r="AK1882" s="2"/>
      <c r="AL1882" s="90"/>
      <c r="AM1882" s="91"/>
    </row>
    <row r="1883" spans="37:39" x14ac:dyDescent="0.2">
      <c r="AK1883" s="2"/>
      <c r="AL1883" s="90"/>
      <c r="AM1883" s="91"/>
    </row>
    <row r="1884" spans="37:39" x14ac:dyDescent="0.2">
      <c r="AK1884" s="2"/>
      <c r="AL1884" s="90"/>
      <c r="AM1884" s="91"/>
    </row>
    <row r="1885" spans="37:39" x14ac:dyDescent="0.2">
      <c r="AK1885" s="2"/>
      <c r="AL1885" s="90"/>
      <c r="AM1885" s="91"/>
    </row>
    <row r="1886" spans="37:39" x14ac:dyDescent="0.2">
      <c r="AK1886" s="2"/>
      <c r="AL1886" s="90"/>
      <c r="AM1886" s="91"/>
    </row>
    <row r="1887" spans="37:39" x14ac:dyDescent="0.2">
      <c r="AK1887" s="2"/>
      <c r="AL1887" s="90"/>
      <c r="AM1887" s="91"/>
    </row>
    <row r="1888" spans="37:39" x14ac:dyDescent="0.2">
      <c r="AK1888" s="2"/>
      <c r="AL1888" s="90"/>
      <c r="AM1888" s="91"/>
    </row>
    <row r="1889" spans="37:39" x14ac:dyDescent="0.2">
      <c r="AK1889" s="2"/>
      <c r="AL1889" s="90"/>
      <c r="AM1889" s="91"/>
    </row>
    <row r="1890" spans="37:39" x14ac:dyDescent="0.2">
      <c r="AK1890" s="2"/>
      <c r="AL1890" s="90"/>
      <c r="AM1890" s="91"/>
    </row>
    <row r="1891" spans="37:39" x14ac:dyDescent="0.2">
      <c r="AK1891" s="2"/>
      <c r="AL1891" s="90"/>
      <c r="AM1891" s="91"/>
    </row>
    <row r="1892" spans="37:39" x14ac:dyDescent="0.2">
      <c r="AK1892" s="2"/>
      <c r="AL1892" s="90"/>
      <c r="AM1892" s="91"/>
    </row>
    <row r="1893" spans="37:39" x14ac:dyDescent="0.2">
      <c r="AK1893" s="2"/>
      <c r="AL1893" s="90"/>
      <c r="AM1893" s="91"/>
    </row>
    <row r="1894" spans="37:39" x14ac:dyDescent="0.2">
      <c r="AK1894" s="2"/>
      <c r="AL1894" s="90"/>
      <c r="AM1894" s="91"/>
    </row>
    <row r="1895" spans="37:39" x14ac:dyDescent="0.2">
      <c r="AK1895" s="2"/>
      <c r="AL1895" s="90"/>
      <c r="AM1895" s="91"/>
    </row>
    <row r="1896" spans="37:39" x14ac:dyDescent="0.2">
      <c r="AK1896" s="2"/>
      <c r="AL1896" s="90"/>
      <c r="AM1896" s="91"/>
    </row>
    <row r="1897" spans="37:39" x14ac:dyDescent="0.2">
      <c r="AK1897" s="2"/>
      <c r="AL1897" s="90"/>
      <c r="AM1897" s="91"/>
    </row>
    <row r="1898" spans="37:39" x14ac:dyDescent="0.2">
      <c r="AK1898" s="2"/>
      <c r="AL1898" s="90"/>
      <c r="AM1898" s="91"/>
    </row>
    <row r="1899" spans="37:39" x14ac:dyDescent="0.2">
      <c r="AK1899" s="2"/>
      <c r="AL1899" s="90"/>
      <c r="AM1899" s="91"/>
    </row>
    <row r="1900" spans="37:39" x14ac:dyDescent="0.2">
      <c r="AK1900" s="2"/>
      <c r="AL1900" s="90"/>
      <c r="AM1900" s="91"/>
    </row>
    <row r="1901" spans="37:39" x14ac:dyDescent="0.2">
      <c r="AK1901" s="2"/>
      <c r="AL1901" s="90"/>
      <c r="AM1901" s="91"/>
    </row>
    <row r="1902" spans="37:39" x14ac:dyDescent="0.2">
      <c r="AK1902" s="2"/>
      <c r="AL1902" s="90"/>
      <c r="AM1902" s="91"/>
    </row>
    <row r="1903" spans="37:39" x14ac:dyDescent="0.2">
      <c r="AK1903" s="2"/>
      <c r="AL1903" s="90"/>
      <c r="AM1903" s="91"/>
    </row>
    <row r="1904" spans="37:39" x14ac:dyDescent="0.2">
      <c r="AK1904" s="2"/>
      <c r="AL1904" s="90"/>
      <c r="AM1904" s="91"/>
    </row>
    <row r="1905" spans="37:39" x14ac:dyDescent="0.2">
      <c r="AK1905" s="2"/>
      <c r="AL1905" s="90"/>
      <c r="AM1905" s="91"/>
    </row>
    <row r="1906" spans="37:39" x14ac:dyDescent="0.2">
      <c r="AK1906" s="2"/>
      <c r="AL1906" s="90"/>
      <c r="AM1906" s="91"/>
    </row>
    <row r="1907" spans="37:39" x14ac:dyDescent="0.2">
      <c r="AK1907" s="2"/>
      <c r="AL1907" s="90"/>
      <c r="AM1907" s="91"/>
    </row>
    <row r="1908" spans="37:39" x14ac:dyDescent="0.2">
      <c r="AK1908" s="2"/>
      <c r="AL1908" s="90"/>
      <c r="AM1908" s="91"/>
    </row>
    <row r="1909" spans="37:39" x14ac:dyDescent="0.2">
      <c r="AK1909" s="2"/>
      <c r="AL1909" s="90"/>
      <c r="AM1909" s="91"/>
    </row>
    <row r="1910" spans="37:39" x14ac:dyDescent="0.2">
      <c r="AK1910" s="2"/>
      <c r="AL1910" s="90"/>
      <c r="AM1910" s="91"/>
    </row>
    <row r="1911" spans="37:39" x14ac:dyDescent="0.2">
      <c r="AK1911" s="2"/>
      <c r="AL1911" s="90"/>
      <c r="AM1911" s="91"/>
    </row>
    <row r="1912" spans="37:39" x14ac:dyDescent="0.2">
      <c r="AK1912" s="2"/>
      <c r="AL1912" s="90"/>
      <c r="AM1912" s="91"/>
    </row>
    <row r="1913" spans="37:39" x14ac:dyDescent="0.2">
      <c r="AK1913" s="2"/>
      <c r="AL1913" s="90"/>
      <c r="AM1913" s="91"/>
    </row>
    <row r="1914" spans="37:39" x14ac:dyDescent="0.2">
      <c r="AK1914" s="2"/>
      <c r="AL1914" s="90"/>
      <c r="AM1914" s="91"/>
    </row>
    <row r="1915" spans="37:39" x14ac:dyDescent="0.2">
      <c r="AK1915" s="2"/>
      <c r="AL1915" s="90"/>
      <c r="AM1915" s="91"/>
    </row>
    <row r="1916" spans="37:39" x14ac:dyDescent="0.2">
      <c r="AK1916" s="2"/>
      <c r="AL1916" s="90"/>
      <c r="AM1916" s="91"/>
    </row>
    <row r="1917" spans="37:39" x14ac:dyDescent="0.2">
      <c r="AK1917" s="2"/>
      <c r="AL1917" s="90"/>
      <c r="AM1917" s="91"/>
    </row>
    <row r="1918" spans="37:39" x14ac:dyDescent="0.2">
      <c r="AK1918" s="2"/>
      <c r="AL1918" s="90"/>
      <c r="AM1918" s="91"/>
    </row>
    <row r="1919" spans="37:39" x14ac:dyDescent="0.2">
      <c r="AK1919" s="2"/>
      <c r="AL1919" s="90"/>
      <c r="AM1919" s="91"/>
    </row>
    <row r="1920" spans="37:39" x14ac:dyDescent="0.2">
      <c r="AK1920" s="2"/>
      <c r="AL1920" s="90"/>
      <c r="AM1920" s="91"/>
    </row>
    <row r="1921" spans="37:39" x14ac:dyDescent="0.2">
      <c r="AK1921" s="2"/>
      <c r="AL1921" s="90"/>
      <c r="AM1921" s="91"/>
    </row>
    <row r="1922" spans="37:39" x14ac:dyDescent="0.2">
      <c r="AK1922" s="2"/>
      <c r="AL1922" s="90"/>
      <c r="AM1922" s="91"/>
    </row>
    <row r="1923" spans="37:39" x14ac:dyDescent="0.2">
      <c r="AK1923" s="2"/>
      <c r="AL1923" s="90"/>
      <c r="AM1923" s="91"/>
    </row>
    <row r="1924" spans="37:39" x14ac:dyDescent="0.2">
      <c r="AK1924" s="2"/>
      <c r="AL1924" s="90"/>
      <c r="AM1924" s="91"/>
    </row>
    <row r="1925" spans="37:39" x14ac:dyDescent="0.2">
      <c r="AK1925" s="2"/>
      <c r="AL1925" s="90"/>
      <c r="AM1925" s="91"/>
    </row>
    <row r="1926" spans="37:39" x14ac:dyDescent="0.2">
      <c r="AK1926" s="2"/>
      <c r="AL1926" s="90"/>
      <c r="AM1926" s="91"/>
    </row>
    <row r="1927" spans="37:39" x14ac:dyDescent="0.2">
      <c r="AK1927" s="2"/>
      <c r="AL1927" s="90"/>
      <c r="AM1927" s="91"/>
    </row>
    <row r="1928" spans="37:39" x14ac:dyDescent="0.2">
      <c r="AK1928" s="2"/>
      <c r="AL1928" s="90"/>
      <c r="AM1928" s="91"/>
    </row>
    <row r="1929" spans="37:39" x14ac:dyDescent="0.2">
      <c r="AK1929" s="2"/>
      <c r="AL1929" s="90"/>
      <c r="AM1929" s="91"/>
    </row>
    <row r="1930" spans="37:39" x14ac:dyDescent="0.2">
      <c r="AK1930" s="2"/>
      <c r="AL1930" s="90"/>
      <c r="AM1930" s="91"/>
    </row>
    <row r="1931" spans="37:39" x14ac:dyDescent="0.2">
      <c r="AK1931" s="2"/>
      <c r="AL1931" s="90"/>
      <c r="AM1931" s="91"/>
    </row>
    <row r="1932" spans="37:39" x14ac:dyDescent="0.2">
      <c r="AK1932" s="2"/>
      <c r="AL1932" s="90"/>
      <c r="AM1932" s="91"/>
    </row>
    <row r="1933" spans="37:39" x14ac:dyDescent="0.2">
      <c r="AK1933" s="2"/>
      <c r="AL1933" s="90"/>
      <c r="AM1933" s="91"/>
    </row>
    <row r="1934" spans="37:39" x14ac:dyDescent="0.2">
      <c r="AK1934" s="2"/>
      <c r="AL1934" s="90"/>
      <c r="AM1934" s="91"/>
    </row>
    <row r="1935" spans="37:39" x14ac:dyDescent="0.2">
      <c r="AK1935" s="2"/>
      <c r="AL1935" s="90"/>
      <c r="AM1935" s="91"/>
    </row>
    <row r="1936" spans="37:39" x14ac:dyDescent="0.2">
      <c r="AK1936" s="2"/>
      <c r="AL1936" s="90"/>
      <c r="AM1936" s="91"/>
    </row>
    <row r="1937" spans="36:39" x14ac:dyDescent="0.2">
      <c r="AK1937" s="2"/>
      <c r="AL1937" s="90"/>
      <c r="AM1937" s="91"/>
    </row>
    <row r="1938" spans="36:39" x14ac:dyDescent="0.2">
      <c r="AK1938" s="2"/>
      <c r="AL1938" s="90"/>
      <c r="AM1938" s="91"/>
    </row>
    <row r="1939" spans="36:39" x14ac:dyDescent="0.2">
      <c r="AK1939" s="2"/>
      <c r="AL1939" s="90"/>
      <c r="AM1939" s="91"/>
    </row>
    <row r="1940" spans="36:39" x14ac:dyDescent="0.2">
      <c r="AK1940" s="2"/>
      <c r="AL1940" s="90"/>
      <c r="AM1940" s="91"/>
    </row>
    <row r="1941" spans="36:39" x14ac:dyDescent="0.2">
      <c r="AK1941" s="2"/>
      <c r="AL1941" s="90"/>
      <c r="AM1941" s="91"/>
    </row>
    <row r="1942" spans="36:39" x14ac:dyDescent="0.2">
      <c r="AK1942" s="2"/>
      <c r="AL1942" s="90"/>
      <c r="AM1942" s="91"/>
    </row>
    <row r="1943" spans="36:39" x14ac:dyDescent="0.2">
      <c r="AK1943" s="2"/>
      <c r="AL1943" s="90"/>
      <c r="AM1943" s="91"/>
    </row>
    <row r="1944" spans="36:39" x14ac:dyDescent="0.2">
      <c r="AK1944" s="2"/>
      <c r="AL1944" s="90"/>
      <c r="AM1944" s="91"/>
    </row>
    <row r="1945" spans="36:39" ht="13.5" thickBot="1" x14ac:dyDescent="0.25">
      <c r="AK1945" s="2"/>
      <c r="AL1945" s="90"/>
      <c r="AM1945" s="91"/>
    </row>
    <row r="1946" spans="36:39" ht="13.5" thickBot="1" x14ac:dyDescent="0.25">
      <c r="AJ1946" s="87"/>
      <c r="AK1946" s="87"/>
      <c r="AL1946" s="89"/>
      <c r="AM1946" s="92"/>
    </row>
    <row r="1947" spans="36:39" x14ac:dyDescent="0.2">
      <c r="AK1947" s="2"/>
      <c r="AL1947" s="90"/>
      <c r="AM1947" s="91"/>
    </row>
    <row r="1948" spans="36:39" x14ac:dyDescent="0.2">
      <c r="AK1948" s="2"/>
      <c r="AL1948" s="90"/>
      <c r="AM1948" s="91"/>
    </row>
    <row r="1949" spans="36:39" x14ac:dyDescent="0.2">
      <c r="AK1949" s="2"/>
      <c r="AL1949" s="90"/>
      <c r="AM1949" s="91"/>
    </row>
    <row r="1950" spans="36:39" x14ac:dyDescent="0.2">
      <c r="AK1950" s="2"/>
      <c r="AL1950" s="90"/>
      <c r="AM1950" s="91"/>
    </row>
    <row r="1951" spans="36:39" x14ac:dyDescent="0.2">
      <c r="AK1951" s="2"/>
      <c r="AL1951" s="90"/>
      <c r="AM1951" s="91"/>
    </row>
    <row r="1952" spans="36:39" x14ac:dyDescent="0.2">
      <c r="AK1952" s="2"/>
      <c r="AL1952" s="90"/>
      <c r="AM1952" s="91"/>
    </row>
    <row r="1953" spans="37:39" x14ac:dyDescent="0.2">
      <c r="AK1953" s="2"/>
      <c r="AL1953" s="90"/>
      <c r="AM1953" s="91"/>
    </row>
    <row r="1954" spans="37:39" x14ac:dyDescent="0.2">
      <c r="AK1954" s="2"/>
      <c r="AL1954" s="90"/>
      <c r="AM1954" s="91"/>
    </row>
    <row r="1955" spans="37:39" x14ac:dyDescent="0.2">
      <c r="AK1955" s="2"/>
      <c r="AL1955" s="90"/>
      <c r="AM1955" s="91"/>
    </row>
    <row r="1956" spans="37:39" x14ac:dyDescent="0.2">
      <c r="AK1956" s="2"/>
      <c r="AL1956" s="90"/>
      <c r="AM1956" s="91"/>
    </row>
    <row r="1957" spans="37:39" x14ac:dyDescent="0.2">
      <c r="AK1957" s="2"/>
      <c r="AL1957" s="90"/>
      <c r="AM1957" s="91"/>
    </row>
    <row r="1958" spans="37:39" x14ac:dyDescent="0.2">
      <c r="AK1958" s="2"/>
      <c r="AL1958" s="90"/>
      <c r="AM1958" s="91"/>
    </row>
    <row r="1959" spans="37:39" x14ac:dyDescent="0.2">
      <c r="AK1959" s="2"/>
      <c r="AL1959" s="90"/>
      <c r="AM1959" s="91"/>
    </row>
    <row r="1960" spans="37:39" x14ac:dyDescent="0.2">
      <c r="AK1960" s="2"/>
      <c r="AL1960" s="90"/>
      <c r="AM1960" s="91"/>
    </row>
    <row r="1961" spans="37:39" x14ac:dyDescent="0.2">
      <c r="AK1961" s="2"/>
      <c r="AL1961" s="90"/>
      <c r="AM1961" s="91"/>
    </row>
    <row r="1962" spans="37:39" x14ac:dyDescent="0.2">
      <c r="AK1962" s="2"/>
      <c r="AL1962" s="90"/>
      <c r="AM1962" s="91"/>
    </row>
    <row r="1963" spans="37:39" x14ac:dyDescent="0.2">
      <c r="AK1963" s="2"/>
      <c r="AL1963" s="90"/>
      <c r="AM1963" s="91"/>
    </row>
    <row r="1964" spans="37:39" x14ac:dyDescent="0.2">
      <c r="AK1964" s="2"/>
      <c r="AL1964" s="90"/>
      <c r="AM1964" s="91"/>
    </row>
    <row r="1965" spans="37:39" x14ac:dyDescent="0.2">
      <c r="AK1965" s="2"/>
      <c r="AL1965" s="90"/>
      <c r="AM1965" s="91"/>
    </row>
    <row r="1966" spans="37:39" x14ac:dyDescent="0.2">
      <c r="AK1966" s="2"/>
      <c r="AL1966" s="90"/>
      <c r="AM1966" s="91"/>
    </row>
    <row r="1967" spans="37:39" x14ac:dyDescent="0.2">
      <c r="AK1967" s="2"/>
      <c r="AL1967" s="90"/>
      <c r="AM1967" s="91"/>
    </row>
    <row r="1968" spans="37:39" x14ac:dyDescent="0.2">
      <c r="AK1968" s="2"/>
      <c r="AL1968" s="90"/>
      <c r="AM1968" s="91"/>
    </row>
    <row r="1969" spans="37:39" x14ac:dyDescent="0.2">
      <c r="AK1969" s="2"/>
      <c r="AL1969" s="90"/>
      <c r="AM1969" s="91"/>
    </row>
    <row r="1970" spans="37:39" x14ac:dyDescent="0.2">
      <c r="AK1970" s="2"/>
      <c r="AL1970" s="90"/>
      <c r="AM1970" s="91"/>
    </row>
    <row r="1971" spans="37:39" x14ac:dyDescent="0.2">
      <c r="AK1971" s="2"/>
      <c r="AL1971" s="90"/>
      <c r="AM1971" s="91"/>
    </row>
    <row r="1972" spans="37:39" x14ac:dyDescent="0.2">
      <c r="AK1972" s="2"/>
      <c r="AL1972" s="90"/>
      <c r="AM1972" s="91"/>
    </row>
    <row r="1973" spans="37:39" x14ac:dyDescent="0.2">
      <c r="AK1973" s="2"/>
      <c r="AL1973" s="90"/>
      <c r="AM1973" s="91"/>
    </row>
    <row r="1974" spans="37:39" x14ac:dyDescent="0.2">
      <c r="AK1974" s="2"/>
      <c r="AL1974" s="90"/>
      <c r="AM1974" s="91"/>
    </row>
    <row r="1975" spans="37:39" x14ac:dyDescent="0.2">
      <c r="AK1975" s="2"/>
      <c r="AL1975" s="90"/>
      <c r="AM1975" s="91"/>
    </row>
    <row r="1976" spans="37:39" x14ac:dyDescent="0.2">
      <c r="AK1976" s="2"/>
      <c r="AL1976" s="90"/>
      <c r="AM1976" s="91"/>
    </row>
    <row r="1977" spans="37:39" x14ac:dyDescent="0.2">
      <c r="AK1977" s="2"/>
      <c r="AL1977" s="90"/>
      <c r="AM1977" s="91"/>
    </row>
    <row r="1978" spans="37:39" x14ac:dyDescent="0.2">
      <c r="AK1978" s="2"/>
      <c r="AL1978" s="90"/>
      <c r="AM1978" s="91"/>
    </row>
    <row r="1979" spans="37:39" x14ac:dyDescent="0.2">
      <c r="AK1979" s="2"/>
      <c r="AL1979" s="90"/>
      <c r="AM1979" s="91"/>
    </row>
    <row r="1980" spans="37:39" x14ac:dyDescent="0.2">
      <c r="AK1980" s="2"/>
      <c r="AL1980" s="90"/>
      <c r="AM1980" s="91"/>
    </row>
    <row r="1981" spans="37:39" x14ac:dyDescent="0.2">
      <c r="AK1981" s="2"/>
      <c r="AL1981" s="90"/>
      <c r="AM1981" s="91"/>
    </row>
    <row r="1982" spans="37:39" x14ac:dyDescent="0.2">
      <c r="AK1982" s="2"/>
      <c r="AL1982" s="90"/>
      <c r="AM1982" s="91"/>
    </row>
    <row r="1983" spans="37:39" x14ac:dyDescent="0.2">
      <c r="AK1983" s="2"/>
      <c r="AL1983" s="90"/>
      <c r="AM1983" s="91"/>
    </row>
    <row r="1984" spans="37:39" x14ac:dyDescent="0.2">
      <c r="AK1984" s="2"/>
      <c r="AL1984" s="90"/>
      <c r="AM1984" s="91"/>
    </row>
    <row r="1985" spans="37:39" x14ac:dyDescent="0.2">
      <c r="AK1985" s="2"/>
      <c r="AL1985" s="90"/>
      <c r="AM1985" s="91"/>
    </row>
    <row r="1986" spans="37:39" x14ac:dyDescent="0.2">
      <c r="AK1986" s="2"/>
      <c r="AL1986" s="90"/>
      <c r="AM1986" s="91"/>
    </row>
    <row r="1987" spans="37:39" x14ac:dyDescent="0.2">
      <c r="AK1987" s="2"/>
      <c r="AL1987" s="90"/>
      <c r="AM1987" s="91"/>
    </row>
    <row r="1988" spans="37:39" x14ac:dyDescent="0.2">
      <c r="AK1988" s="2"/>
      <c r="AL1988" s="90"/>
      <c r="AM1988" s="91"/>
    </row>
    <row r="1989" spans="37:39" x14ac:dyDescent="0.2">
      <c r="AK1989" s="2"/>
      <c r="AL1989" s="90"/>
      <c r="AM1989" s="91"/>
    </row>
    <row r="1990" spans="37:39" x14ac:dyDescent="0.2">
      <c r="AK1990" s="2"/>
      <c r="AL1990" s="90"/>
      <c r="AM1990" s="91"/>
    </row>
    <row r="1991" spans="37:39" x14ac:dyDescent="0.2">
      <c r="AK1991" s="2"/>
      <c r="AL1991" s="90"/>
      <c r="AM1991" s="91"/>
    </row>
    <row r="1992" spans="37:39" x14ac:dyDescent="0.2">
      <c r="AK1992" s="2"/>
      <c r="AL1992" s="90"/>
      <c r="AM1992" s="91"/>
    </row>
    <row r="1993" spans="37:39" x14ac:dyDescent="0.2">
      <c r="AK1993" s="2"/>
      <c r="AL1993" s="90"/>
      <c r="AM1993" s="91"/>
    </row>
    <row r="1994" spans="37:39" x14ac:dyDescent="0.2">
      <c r="AK1994" s="2"/>
      <c r="AL1994" s="90"/>
      <c r="AM1994" s="91"/>
    </row>
    <row r="1995" spans="37:39" x14ac:dyDescent="0.2">
      <c r="AK1995" s="2"/>
      <c r="AL1995" s="90"/>
      <c r="AM1995" s="91"/>
    </row>
    <row r="1996" spans="37:39" x14ac:dyDescent="0.2">
      <c r="AK1996" s="2"/>
      <c r="AL1996" s="90"/>
      <c r="AM1996" s="91"/>
    </row>
    <row r="1997" spans="37:39" x14ac:dyDescent="0.2">
      <c r="AK1997" s="2"/>
      <c r="AL1997" s="90"/>
      <c r="AM1997" s="91"/>
    </row>
    <row r="1998" spans="37:39" x14ac:dyDescent="0.2">
      <c r="AK1998" s="2"/>
      <c r="AL1998" s="90"/>
      <c r="AM1998" s="91"/>
    </row>
    <row r="1999" spans="37:39" x14ac:dyDescent="0.2">
      <c r="AK1999" s="2"/>
      <c r="AL1999" s="90"/>
      <c r="AM1999" s="91"/>
    </row>
    <row r="2000" spans="37:39" x14ac:dyDescent="0.2">
      <c r="AK2000" s="2"/>
      <c r="AL2000" s="90"/>
      <c r="AM2000" s="91"/>
    </row>
    <row r="2001" spans="37:39" x14ac:dyDescent="0.2">
      <c r="AK2001" s="2"/>
      <c r="AL2001" s="90"/>
      <c r="AM2001" s="91"/>
    </row>
    <row r="2002" spans="37:39" x14ac:dyDescent="0.2">
      <c r="AK2002" s="2"/>
      <c r="AL2002" s="90"/>
      <c r="AM2002" s="91"/>
    </row>
    <row r="2003" spans="37:39" x14ac:dyDescent="0.2">
      <c r="AK2003" s="2"/>
      <c r="AL2003" s="90"/>
      <c r="AM2003" s="91"/>
    </row>
    <row r="2004" spans="37:39" x14ac:dyDescent="0.2">
      <c r="AK2004" s="2"/>
      <c r="AL2004" s="90"/>
      <c r="AM2004" s="91"/>
    </row>
    <row r="2005" spans="37:39" x14ac:dyDescent="0.2">
      <c r="AK2005" s="2"/>
      <c r="AL2005" s="90"/>
      <c r="AM2005" s="91"/>
    </row>
    <row r="2006" spans="37:39" x14ac:dyDescent="0.2">
      <c r="AK2006" s="2"/>
      <c r="AL2006" s="90"/>
      <c r="AM2006" s="91"/>
    </row>
    <row r="2007" spans="37:39" x14ac:dyDescent="0.2">
      <c r="AK2007" s="2"/>
      <c r="AL2007" s="90"/>
      <c r="AM2007" s="91"/>
    </row>
    <row r="2008" spans="37:39" x14ac:dyDescent="0.2">
      <c r="AK2008" s="2"/>
      <c r="AL2008" s="90"/>
      <c r="AM2008" s="91"/>
    </row>
    <row r="2009" spans="37:39" x14ac:dyDescent="0.2">
      <c r="AK2009" s="2"/>
      <c r="AL2009" s="90"/>
      <c r="AM2009" s="91"/>
    </row>
    <row r="2010" spans="37:39" x14ac:dyDescent="0.2">
      <c r="AK2010" s="2"/>
      <c r="AL2010" s="90"/>
      <c r="AM2010" s="91"/>
    </row>
    <row r="2011" spans="37:39" x14ac:dyDescent="0.2">
      <c r="AK2011" s="2"/>
      <c r="AL2011" s="90"/>
      <c r="AM2011" s="91"/>
    </row>
    <row r="2012" spans="37:39" x14ac:dyDescent="0.2">
      <c r="AK2012" s="2"/>
      <c r="AL2012" s="90"/>
      <c r="AM2012" s="91"/>
    </row>
    <row r="2013" spans="37:39" x14ac:dyDescent="0.2">
      <c r="AK2013" s="2"/>
      <c r="AL2013" s="90"/>
      <c r="AM2013" s="91"/>
    </row>
    <row r="2014" spans="37:39" x14ac:dyDescent="0.2">
      <c r="AK2014" s="2"/>
      <c r="AL2014" s="90"/>
      <c r="AM2014" s="91"/>
    </row>
    <row r="2015" spans="37:39" x14ac:dyDescent="0.2">
      <c r="AK2015" s="2"/>
      <c r="AL2015" s="90"/>
      <c r="AM2015" s="91"/>
    </row>
    <row r="2016" spans="37:39" x14ac:dyDescent="0.2">
      <c r="AK2016" s="2"/>
      <c r="AL2016" s="90"/>
      <c r="AM2016" s="91"/>
    </row>
    <row r="2017" spans="36:39" x14ac:dyDescent="0.2">
      <c r="AK2017" s="2"/>
      <c r="AL2017" s="90"/>
      <c r="AM2017" s="91"/>
    </row>
    <row r="2018" spans="36:39" x14ac:dyDescent="0.2">
      <c r="AK2018" s="2"/>
      <c r="AL2018" s="90"/>
      <c r="AM2018" s="91"/>
    </row>
    <row r="2019" spans="36:39" x14ac:dyDescent="0.2">
      <c r="AK2019" s="2"/>
      <c r="AL2019" s="90"/>
      <c r="AM2019" s="91"/>
    </row>
    <row r="2020" spans="36:39" x14ac:dyDescent="0.2">
      <c r="AK2020" s="2"/>
      <c r="AL2020" s="90"/>
      <c r="AM2020" s="91"/>
    </row>
    <row r="2021" spans="36:39" x14ac:dyDescent="0.2">
      <c r="AK2021" s="2"/>
      <c r="AL2021" s="90"/>
      <c r="AM2021" s="91"/>
    </row>
    <row r="2022" spans="36:39" x14ac:dyDescent="0.2">
      <c r="AK2022" s="2"/>
      <c r="AL2022" s="90"/>
      <c r="AM2022" s="91"/>
    </row>
    <row r="2023" spans="36:39" x14ac:dyDescent="0.2">
      <c r="AK2023" s="2"/>
      <c r="AL2023" s="90"/>
      <c r="AM2023" s="91"/>
    </row>
    <row r="2024" spans="36:39" x14ac:dyDescent="0.2">
      <c r="AK2024" s="2"/>
      <c r="AL2024" s="90"/>
      <c r="AM2024" s="91"/>
    </row>
    <row r="2025" spans="36:39" x14ac:dyDescent="0.2">
      <c r="AK2025" s="2"/>
      <c r="AL2025" s="90"/>
      <c r="AM2025" s="91"/>
    </row>
    <row r="2026" spans="36:39" x14ac:dyDescent="0.2">
      <c r="AK2026" s="2"/>
      <c r="AL2026" s="90"/>
      <c r="AM2026" s="91"/>
    </row>
    <row r="2027" spans="36:39" x14ac:dyDescent="0.2">
      <c r="AK2027" s="2"/>
      <c r="AL2027" s="90"/>
      <c r="AM2027" s="91"/>
    </row>
    <row r="2028" spans="36:39" x14ac:dyDescent="0.2">
      <c r="AK2028" s="2"/>
      <c r="AL2028" s="90"/>
      <c r="AM2028" s="91"/>
    </row>
    <row r="2029" spans="36:39" ht="13.5" thickBot="1" x14ac:dyDescent="0.25">
      <c r="AK2029" s="2"/>
      <c r="AL2029" s="90"/>
      <c r="AM2029" s="91"/>
    </row>
    <row r="2030" spans="36:39" ht="13.5" thickBot="1" x14ac:dyDescent="0.25">
      <c r="AJ2030" s="87"/>
      <c r="AK2030" s="87"/>
      <c r="AL2030" s="89"/>
      <c r="AM2030" s="92"/>
    </row>
    <row r="2031" spans="36:39" x14ac:dyDescent="0.2">
      <c r="AK2031" s="2"/>
      <c r="AL2031" s="90"/>
      <c r="AM2031" s="91"/>
    </row>
    <row r="2032" spans="36:39" x14ac:dyDescent="0.2">
      <c r="AK2032" s="2"/>
      <c r="AL2032" s="90"/>
      <c r="AM2032" s="91"/>
    </row>
    <row r="2033" spans="37:39" x14ac:dyDescent="0.2">
      <c r="AK2033" s="2"/>
      <c r="AL2033" s="90"/>
      <c r="AM2033" s="91"/>
    </row>
    <row r="2034" spans="37:39" x14ac:dyDescent="0.2">
      <c r="AK2034" s="2"/>
      <c r="AL2034" s="90"/>
      <c r="AM2034" s="91"/>
    </row>
    <row r="2035" spans="37:39" x14ac:dyDescent="0.2">
      <c r="AK2035" s="2"/>
      <c r="AL2035" s="90"/>
      <c r="AM2035" s="91"/>
    </row>
    <row r="2036" spans="37:39" x14ac:dyDescent="0.2">
      <c r="AK2036" s="2"/>
      <c r="AL2036" s="90"/>
      <c r="AM2036" s="91"/>
    </row>
    <row r="2037" spans="37:39" x14ac:dyDescent="0.2">
      <c r="AK2037" s="2"/>
      <c r="AL2037" s="90"/>
      <c r="AM2037" s="91"/>
    </row>
    <row r="2038" spans="37:39" x14ac:dyDescent="0.2">
      <c r="AK2038" s="2"/>
      <c r="AL2038" s="90"/>
      <c r="AM2038" s="91"/>
    </row>
    <row r="2039" spans="37:39" x14ac:dyDescent="0.2">
      <c r="AK2039" s="2"/>
      <c r="AL2039" s="90"/>
      <c r="AM2039" s="91"/>
    </row>
    <row r="2040" spans="37:39" x14ac:dyDescent="0.2">
      <c r="AK2040" s="2"/>
      <c r="AL2040" s="90"/>
      <c r="AM2040" s="91"/>
    </row>
    <row r="2041" spans="37:39" x14ac:dyDescent="0.2">
      <c r="AK2041" s="2"/>
      <c r="AL2041" s="90"/>
      <c r="AM2041" s="91"/>
    </row>
    <row r="2042" spans="37:39" x14ac:dyDescent="0.2">
      <c r="AK2042" s="2"/>
      <c r="AL2042" s="90"/>
      <c r="AM2042" s="91"/>
    </row>
    <row r="2043" spans="37:39" x14ac:dyDescent="0.2">
      <c r="AK2043" s="2"/>
      <c r="AL2043" s="90"/>
      <c r="AM2043" s="91"/>
    </row>
    <row r="2044" spans="37:39" x14ac:dyDescent="0.2">
      <c r="AK2044" s="2"/>
      <c r="AL2044" s="90"/>
      <c r="AM2044" s="91"/>
    </row>
    <row r="2045" spans="37:39" x14ac:dyDescent="0.2">
      <c r="AK2045" s="2"/>
      <c r="AL2045" s="90"/>
      <c r="AM2045" s="91"/>
    </row>
    <row r="2046" spans="37:39" x14ac:dyDescent="0.2">
      <c r="AK2046" s="2"/>
      <c r="AL2046" s="90"/>
      <c r="AM2046" s="91"/>
    </row>
    <row r="2047" spans="37:39" x14ac:dyDescent="0.2">
      <c r="AK2047" s="2"/>
      <c r="AL2047" s="90"/>
      <c r="AM2047" s="91"/>
    </row>
    <row r="2048" spans="37:39" x14ac:dyDescent="0.2">
      <c r="AK2048" s="2"/>
      <c r="AL2048" s="90"/>
      <c r="AM2048" s="91"/>
    </row>
    <row r="2049" spans="37:39" x14ac:dyDescent="0.2">
      <c r="AK2049" s="2"/>
      <c r="AL2049" s="90"/>
      <c r="AM2049" s="91"/>
    </row>
    <row r="2050" spans="37:39" x14ac:dyDescent="0.2">
      <c r="AK2050" s="2"/>
      <c r="AL2050" s="90"/>
      <c r="AM2050" s="91"/>
    </row>
    <row r="2051" spans="37:39" x14ac:dyDescent="0.2">
      <c r="AK2051" s="2"/>
      <c r="AL2051" s="90"/>
      <c r="AM2051" s="91"/>
    </row>
    <row r="2052" spans="37:39" x14ac:dyDescent="0.2">
      <c r="AK2052" s="2"/>
      <c r="AL2052" s="90"/>
      <c r="AM2052" s="91"/>
    </row>
    <row r="2053" spans="37:39" x14ac:dyDescent="0.2">
      <c r="AK2053" s="2"/>
      <c r="AL2053" s="90"/>
      <c r="AM2053" s="91"/>
    </row>
    <row r="2054" spans="37:39" x14ac:dyDescent="0.2">
      <c r="AK2054" s="2"/>
      <c r="AL2054" s="90"/>
      <c r="AM2054" s="91"/>
    </row>
    <row r="2055" spans="37:39" x14ac:dyDescent="0.2">
      <c r="AK2055" s="2"/>
      <c r="AL2055" s="90"/>
      <c r="AM2055" s="91"/>
    </row>
    <row r="2056" spans="37:39" x14ac:dyDescent="0.2">
      <c r="AK2056" s="2"/>
      <c r="AL2056" s="90"/>
      <c r="AM2056" s="91"/>
    </row>
    <row r="2057" spans="37:39" x14ac:dyDescent="0.2">
      <c r="AK2057" s="2"/>
      <c r="AL2057" s="90"/>
      <c r="AM2057" s="91"/>
    </row>
    <row r="2058" spans="37:39" x14ac:dyDescent="0.2">
      <c r="AK2058" s="2"/>
      <c r="AL2058" s="90"/>
      <c r="AM2058" s="91"/>
    </row>
    <row r="2059" spans="37:39" x14ac:dyDescent="0.2">
      <c r="AK2059" s="2"/>
      <c r="AL2059" s="90"/>
      <c r="AM2059" s="91"/>
    </row>
    <row r="2060" spans="37:39" x14ac:dyDescent="0.2">
      <c r="AK2060" s="2"/>
      <c r="AL2060" s="90"/>
      <c r="AM2060" s="91"/>
    </row>
    <row r="2061" spans="37:39" x14ac:dyDescent="0.2">
      <c r="AK2061" s="2"/>
      <c r="AL2061" s="90"/>
      <c r="AM2061" s="91"/>
    </row>
    <row r="2062" spans="37:39" x14ac:dyDescent="0.2">
      <c r="AK2062" s="2"/>
      <c r="AL2062" s="90"/>
      <c r="AM2062" s="91"/>
    </row>
    <row r="2063" spans="37:39" x14ac:dyDescent="0.2">
      <c r="AK2063" s="2"/>
      <c r="AL2063" s="90"/>
      <c r="AM2063" s="91"/>
    </row>
    <row r="2064" spans="37:39" x14ac:dyDescent="0.2">
      <c r="AK2064" s="2"/>
      <c r="AL2064" s="90"/>
      <c r="AM2064" s="91"/>
    </row>
    <row r="2065" spans="37:39" x14ac:dyDescent="0.2">
      <c r="AK2065" s="2"/>
      <c r="AL2065" s="90"/>
      <c r="AM2065" s="91"/>
    </row>
    <row r="2066" spans="37:39" x14ac:dyDescent="0.2">
      <c r="AK2066" s="2"/>
      <c r="AL2066" s="90"/>
      <c r="AM2066" s="91"/>
    </row>
    <row r="2067" spans="37:39" x14ac:dyDescent="0.2">
      <c r="AK2067" s="2"/>
      <c r="AL2067" s="90"/>
      <c r="AM2067" s="91"/>
    </row>
    <row r="2068" spans="37:39" x14ac:dyDescent="0.2">
      <c r="AK2068" s="2"/>
      <c r="AL2068" s="90"/>
      <c r="AM2068" s="91"/>
    </row>
    <row r="2069" spans="37:39" x14ac:dyDescent="0.2">
      <c r="AK2069" s="2"/>
      <c r="AL2069" s="90"/>
      <c r="AM2069" s="91"/>
    </row>
    <row r="2070" spans="37:39" x14ac:dyDescent="0.2">
      <c r="AK2070" s="2"/>
      <c r="AL2070" s="90"/>
      <c r="AM2070" s="91"/>
    </row>
    <row r="2071" spans="37:39" x14ac:dyDescent="0.2">
      <c r="AK2071" s="2"/>
      <c r="AL2071" s="90"/>
      <c r="AM2071" s="91"/>
    </row>
    <row r="2072" spans="37:39" x14ac:dyDescent="0.2">
      <c r="AK2072" s="2"/>
      <c r="AL2072" s="90"/>
      <c r="AM2072" s="91"/>
    </row>
    <row r="2073" spans="37:39" x14ac:dyDescent="0.2">
      <c r="AK2073" s="2"/>
      <c r="AL2073" s="90"/>
      <c r="AM2073" s="91"/>
    </row>
    <row r="2074" spans="37:39" x14ac:dyDescent="0.2">
      <c r="AK2074" s="2"/>
      <c r="AL2074" s="90"/>
      <c r="AM2074" s="91"/>
    </row>
    <row r="2075" spans="37:39" x14ac:dyDescent="0.2">
      <c r="AK2075" s="2"/>
      <c r="AL2075" s="90"/>
      <c r="AM2075" s="91"/>
    </row>
    <row r="2076" spans="37:39" x14ac:dyDescent="0.2">
      <c r="AK2076" s="2"/>
      <c r="AL2076" s="90"/>
      <c r="AM2076" s="91"/>
    </row>
    <row r="2077" spans="37:39" x14ac:dyDescent="0.2">
      <c r="AK2077" s="2"/>
      <c r="AL2077" s="90"/>
      <c r="AM2077" s="91"/>
    </row>
    <row r="2078" spans="37:39" x14ac:dyDescent="0.2">
      <c r="AK2078" s="2"/>
      <c r="AL2078" s="90"/>
      <c r="AM2078" s="91"/>
    </row>
    <row r="2079" spans="37:39" x14ac:dyDescent="0.2">
      <c r="AK2079" s="2"/>
      <c r="AL2079" s="90"/>
      <c r="AM2079" s="91"/>
    </row>
    <row r="2080" spans="37:39" x14ac:dyDescent="0.2">
      <c r="AK2080" s="2"/>
      <c r="AL2080" s="90"/>
      <c r="AM2080" s="91"/>
    </row>
    <row r="2081" spans="37:39" x14ac:dyDescent="0.2">
      <c r="AK2081" s="2"/>
      <c r="AL2081" s="90"/>
      <c r="AM2081" s="91"/>
    </row>
    <row r="2082" spans="37:39" x14ac:dyDescent="0.2">
      <c r="AK2082" s="2"/>
      <c r="AL2082" s="90"/>
      <c r="AM2082" s="91"/>
    </row>
    <row r="2083" spans="37:39" x14ac:dyDescent="0.2">
      <c r="AK2083" s="2"/>
      <c r="AL2083" s="90"/>
      <c r="AM2083" s="91"/>
    </row>
    <row r="2084" spans="37:39" x14ac:dyDescent="0.2">
      <c r="AK2084" s="2"/>
      <c r="AL2084" s="90"/>
      <c r="AM2084" s="91"/>
    </row>
    <row r="2085" spans="37:39" x14ac:dyDescent="0.2">
      <c r="AK2085" s="2"/>
      <c r="AL2085" s="90"/>
      <c r="AM2085" s="91"/>
    </row>
    <row r="2086" spans="37:39" x14ac:dyDescent="0.2">
      <c r="AK2086" s="2"/>
      <c r="AL2086" s="90"/>
      <c r="AM2086" s="91"/>
    </row>
    <row r="2087" spans="37:39" x14ac:dyDescent="0.2">
      <c r="AK2087" s="2"/>
      <c r="AL2087" s="90"/>
      <c r="AM2087" s="91"/>
    </row>
    <row r="2088" spans="37:39" x14ac:dyDescent="0.2">
      <c r="AK2088" s="2"/>
      <c r="AL2088" s="90"/>
      <c r="AM2088" s="91"/>
    </row>
    <row r="2089" spans="37:39" x14ac:dyDescent="0.2">
      <c r="AK2089" s="2"/>
      <c r="AL2089" s="90"/>
      <c r="AM2089" s="91"/>
    </row>
    <row r="2090" spans="37:39" x14ac:dyDescent="0.2">
      <c r="AK2090" s="2"/>
      <c r="AL2090" s="90"/>
      <c r="AM2090" s="91"/>
    </row>
    <row r="2091" spans="37:39" x14ac:dyDescent="0.2">
      <c r="AK2091" s="2"/>
      <c r="AL2091" s="90"/>
      <c r="AM2091" s="91"/>
    </row>
    <row r="2092" spans="37:39" x14ac:dyDescent="0.2">
      <c r="AK2092" s="2"/>
      <c r="AL2092" s="90"/>
      <c r="AM2092" s="91"/>
    </row>
    <row r="2093" spans="37:39" x14ac:dyDescent="0.2">
      <c r="AK2093" s="2"/>
      <c r="AL2093" s="90"/>
      <c r="AM2093" s="91"/>
    </row>
    <row r="2094" spans="37:39" x14ac:dyDescent="0.2">
      <c r="AK2094" s="2"/>
      <c r="AL2094" s="90"/>
      <c r="AM2094" s="91"/>
    </row>
    <row r="2095" spans="37:39" x14ac:dyDescent="0.2">
      <c r="AK2095" s="2"/>
      <c r="AL2095" s="90"/>
      <c r="AM2095" s="91"/>
    </row>
    <row r="2096" spans="37:39" x14ac:dyDescent="0.2">
      <c r="AK2096" s="2"/>
      <c r="AL2096" s="90"/>
      <c r="AM2096" s="91"/>
    </row>
    <row r="2097" spans="37:39" x14ac:dyDescent="0.2">
      <c r="AK2097" s="2"/>
      <c r="AL2097" s="90"/>
      <c r="AM2097" s="91"/>
    </row>
    <row r="2098" spans="37:39" x14ac:dyDescent="0.2">
      <c r="AK2098" s="2"/>
      <c r="AL2098" s="90"/>
      <c r="AM2098" s="91"/>
    </row>
    <row r="2099" spans="37:39" x14ac:dyDescent="0.2">
      <c r="AK2099" s="2"/>
      <c r="AL2099" s="90"/>
      <c r="AM2099" s="91"/>
    </row>
    <row r="2100" spans="37:39" x14ac:dyDescent="0.2">
      <c r="AK2100" s="2"/>
      <c r="AL2100" s="90"/>
      <c r="AM2100" s="91"/>
    </row>
    <row r="2101" spans="37:39" x14ac:dyDescent="0.2">
      <c r="AK2101" s="2"/>
      <c r="AL2101" s="90"/>
      <c r="AM2101" s="91"/>
    </row>
    <row r="2102" spans="37:39" x14ac:dyDescent="0.2">
      <c r="AK2102" s="2"/>
      <c r="AL2102" s="90"/>
      <c r="AM2102" s="91"/>
    </row>
    <row r="2103" spans="37:39" x14ac:dyDescent="0.2">
      <c r="AK2103" s="2"/>
      <c r="AL2103" s="90"/>
      <c r="AM2103" s="91"/>
    </row>
    <row r="2104" spans="37:39" x14ac:dyDescent="0.2">
      <c r="AK2104" s="2"/>
      <c r="AL2104" s="90"/>
      <c r="AM2104" s="91"/>
    </row>
    <row r="2105" spans="37:39" x14ac:dyDescent="0.2">
      <c r="AK2105" s="2"/>
      <c r="AL2105" s="90"/>
      <c r="AM2105" s="91"/>
    </row>
    <row r="2106" spans="37:39" x14ac:dyDescent="0.2">
      <c r="AK2106" s="2"/>
      <c r="AL2106" s="90"/>
      <c r="AM2106" s="91"/>
    </row>
    <row r="2107" spans="37:39" x14ac:dyDescent="0.2">
      <c r="AK2107" s="2"/>
      <c r="AL2107" s="90"/>
      <c r="AM2107" s="91"/>
    </row>
    <row r="2108" spans="37:39" x14ac:dyDescent="0.2">
      <c r="AK2108" s="2"/>
      <c r="AL2108" s="90"/>
      <c r="AM2108" s="91"/>
    </row>
    <row r="2109" spans="37:39" x14ac:dyDescent="0.2">
      <c r="AK2109" s="2"/>
      <c r="AL2109" s="90"/>
      <c r="AM2109" s="91"/>
    </row>
    <row r="2110" spans="37:39" x14ac:dyDescent="0.2">
      <c r="AK2110" s="2"/>
      <c r="AL2110" s="90"/>
      <c r="AM2110" s="91"/>
    </row>
    <row r="2111" spans="37:39" x14ac:dyDescent="0.2">
      <c r="AK2111" s="2"/>
      <c r="AL2111" s="90"/>
      <c r="AM2111" s="91"/>
    </row>
    <row r="2112" spans="37:39" x14ac:dyDescent="0.2">
      <c r="AK2112" s="2"/>
      <c r="AL2112" s="90"/>
      <c r="AM2112" s="91"/>
    </row>
    <row r="2113" spans="36:39" ht="13.5" thickBot="1" x14ac:dyDescent="0.25">
      <c r="AK2113" s="2"/>
      <c r="AL2113" s="90"/>
      <c r="AM2113" s="91"/>
    </row>
    <row r="2114" spans="36:39" ht="13.5" thickBot="1" x14ac:dyDescent="0.25">
      <c r="AJ2114" s="87"/>
      <c r="AK2114" s="87"/>
      <c r="AL2114" s="89"/>
      <c r="AM2114" s="92"/>
    </row>
    <row r="2115" spans="36:39" x14ac:dyDescent="0.2">
      <c r="AK2115" s="2"/>
      <c r="AL2115" s="90"/>
      <c r="AM2115" s="91"/>
    </row>
    <row r="2116" spans="36:39" x14ac:dyDescent="0.2">
      <c r="AK2116" s="2"/>
      <c r="AL2116" s="90"/>
      <c r="AM2116" s="91"/>
    </row>
    <row r="2117" spans="36:39" x14ac:dyDescent="0.2">
      <c r="AK2117" s="2"/>
      <c r="AL2117" s="90"/>
      <c r="AM2117" s="91"/>
    </row>
    <row r="2118" spans="36:39" x14ac:dyDescent="0.2">
      <c r="AK2118" s="2"/>
      <c r="AL2118" s="90"/>
      <c r="AM2118" s="91"/>
    </row>
    <row r="2119" spans="36:39" x14ac:dyDescent="0.2">
      <c r="AK2119" s="2"/>
      <c r="AL2119" s="90"/>
      <c r="AM2119" s="91"/>
    </row>
    <row r="2120" spans="36:39" x14ac:dyDescent="0.2">
      <c r="AK2120" s="2"/>
      <c r="AL2120" s="90"/>
      <c r="AM2120" s="91"/>
    </row>
    <row r="2121" spans="36:39" x14ac:dyDescent="0.2">
      <c r="AK2121" s="2"/>
      <c r="AL2121" s="90"/>
      <c r="AM2121" s="91"/>
    </row>
    <row r="2122" spans="36:39" x14ac:dyDescent="0.2">
      <c r="AK2122" s="2"/>
      <c r="AL2122" s="90"/>
      <c r="AM2122" s="91"/>
    </row>
    <row r="2123" spans="36:39" x14ac:dyDescent="0.2">
      <c r="AK2123" s="2"/>
      <c r="AL2123" s="90"/>
      <c r="AM2123" s="91"/>
    </row>
    <row r="2124" spans="36:39" x14ac:dyDescent="0.2">
      <c r="AK2124" s="2"/>
      <c r="AL2124" s="90"/>
      <c r="AM2124" s="91"/>
    </row>
    <row r="2125" spans="36:39" x14ac:dyDescent="0.2">
      <c r="AK2125" s="2"/>
      <c r="AL2125" s="90"/>
      <c r="AM2125" s="91"/>
    </row>
    <row r="2126" spans="36:39" x14ac:dyDescent="0.2">
      <c r="AK2126" s="2"/>
      <c r="AL2126" s="90"/>
      <c r="AM2126" s="91"/>
    </row>
    <row r="2127" spans="36:39" x14ac:dyDescent="0.2">
      <c r="AK2127" s="2"/>
      <c r="AL2127" s="90"/>
      <c r="AM2127" s="91"/>
    </row>
    <row r="2128" spans="36:39" x14ac:dyDescent="0.2">
      <c r="AK2128" s="2"/>
      <c r="AL2128" s="90"/>
      <c r="AM2128" s="91"/>
    </row>
    <row r="2129" spans="37:39" x14ac:dyDescent="0.2">
      <c r="AK2129" s="2"/>
      <c r="AL2129" s="90"/>
      <c r="AM2129" s="91"/>
    </row>
    <row r="2130" spans="37:39" x14ac:dyDescent="0.2">
      <c r="AK2130" s="2"/>
      <c r="AL2130" s="90"/>
      <c r="AM2130" s="91"/>
    </row>
    <row r="2131" spans="37:39" x14ac:dyDescent="0.2">
      <c r="AK2131" s="2"/>
      <c r="AL2131" s="90"/>
      <c r="AM2131" s="91"/>
    </row>
    <row r="2132" spans="37:39" x14ac:dyDescent="0.2">
      <c r="AK2132" s="2"/>
      <c r="AL2132" s="90"/>
      <c r="AM2132" s="91"/>
    </row>
    <row r="2133" spans="37:39" x14ac:dyDescent="0.2">
      <c r="AK2133" s="2"/>
      <c r="AL2133" s="90"/>
      <c r="AM2133" s="91"/>
    </row>
    <row r="2134" spans="37:39" x14ac:dyDescent="0.2">
      <c r="AK2134" s="2"/>
      <c r="AL2134" s="90"/>
      <c r="AM2134" s="91"/>
    </row>
    <row r="2135" spans="37:39" x14ac:dyDescent="0.2">
      <c r="AK2135" s="2"/>
      <c r="AL2135" s="90"/>
      <c r="AM2135" s="91"/>
    </row>
    <row r="2136" spans="37:39" x14ac:dyDescent="0.2">
      <c r="AK2136" s="2"/>
      <c r="AL2136" s="90"/>
      <c r="AM2136" s="91"/>
    </row>
    <row r="2137" spans="37:39" x14ac:dyDescent="0.2">
      <c r="AK2137" s="2"/>
      <c r="AL2137" s="90"/>
      <c r="AM2137" s="91"/>
    </row>
    <row r="2138" spans="37:39" x14ac:dyDescent="0.2">
      <c r="AK2138" s="2"/>
      <c r="AL2138" s="90"/>
      <c r="AM2138" s="91"/>
    </row>
    <row r="2139" spans="37:39" x14ac:dyDescent="0.2">
      <c r="AK2139" s="2"/>
      <c r="AL2139" s="90"/>
      <c r="AM2139" s="91"/>
    </row>
    <row r="2140" spans="37:39" x14ac:dyDescent="0.2">
      <c r="AK2140" s="2"/>
      <c r="AL2140" s="90"/>
      <c r="AM2140" s="91"/>
    </row>
    <row r="2141" spans="37:39" x14ac:dyDescent="0.2">
      <c r="AK2141" s="2"/>
      <c r="AL2141" s="90"/>
      <c r="AM2141" s="91"/>
    </row>
    <row r="2142" spans="37:39" x14ac:dyDescent="0.2">
      <c r="AK2142" s="2"/>
      <c r="AL2142" s="90"/>
      <c r="AM2142" s="91"/>
    </row>
    <row r="2143" spans="37:39" x14ac:dyDescent="0.2">
      <c r="AK2143" s="2"/>
      <c r="AL2143" s="90"/>
      <c r="AM2143" s="91"/>
    </row>
    <row r="2144" spans="37:39" x14ac:dyDescent="0.2">
      <c r="AK2144" s="2"/>
      <c r="AL2144" s="90"/>
      <c r="AM2144" s="91"/>
    </row>
    <row r="2145" spans="37:39" x14ac:dyDescent="0.2">
      <c r="AK2145" s="2"/>
      <c r="AL2145" s="90"/>
      <c r="AM2145" s="91"/>
    </row>
    <row r="2146" spans="37:39" x14ac:dyDescent="0.2">
      <c r="AK2146" s="2"/>
      <c r="AL2146" s="90"/>
      <c r="AM2146" s="91"/>
    </row>
    <row r="2147" spans="37:39" x14ac:dyDescent="0.2">
      <c r="AK2147" s="2"/>
      <c r="AL2147" s="90"/>
      <c r="AM2147" s="91"/>
    </row>
    <row r="2148" spans="37:39" x14ac:dyDescent="0.2">
      <c r="AK2148" s="2"/>
      <c r="AL2148" s="90"/>
      <c r="AM2148" s="91"/>
    </row>
    <row r="2149" spans="37:39" x14ac:dyDescent="0.2">
      <c r="AK2149" s="2"/>
      <c r="AL2149" s="90"/>
      <c r="AM2149" s="91"/>
    </row>
    <row r="2150" spans="37:39" x14ac:dyDescent="0.2">
      <c r="AK2150" s="2"/>
      <c r="AL2150" s="90"/>
      <c r="AM2150" s="91"/>
    </row>
    <row r="2151" spans="37:39" x14ac:dyDescent="0.2">
      <c r="AK2151" s="2"/>
      <c r="AL2151" s="90"/>
      <c r="AM2151" s="91"/>
    </row>
    <row r="2152" spans="37:39" x14ac:dyDescent="0.2">
      <c r="AK2152" s="2"/>
      <c r="AL2152" s="90"/>
      <c r="AM2152" s="91"/>
    </row>
    <row r="2153" spans="37:39" x14ac:dyDescent="0.2">
      <c r="AK2153" s="2"/>
      <c r="AL2153" s="90"/>
      <c r="AM2153" s="91"/>
    </row>
    <row r="2154" spans="37:39" x14ac:dyDescent="0.2">
      <c r="AK2154" s="2"/>
      <c r="AL2154" s="90"/>
      <c r="AM2154" s="91"/>
    </row>
    <row r="2155" spans="37:39" x14ac:dyDescent="0.2">
      <c r="AK2155" s="2"/>
      <c r="AL2155" s="90"/>
      <c r="AM2155" s="91"/>
    </row>
    <row r="2156" spans="37:39" x14ac:dyDescent="0.2">
      <c r="AK2156" s="2"/>
      <c r="AL2156" s="90"/>
      <c r="AM2156" s="91"/>
    </row>
    <row r="2157" spans="37:39" x14ac:dyDescent="0.2">
      <c r="AK2157" s="2"/>
      <c r="AL2157" s="90"/>
      <c r="AM2157" s="91"/>
    </row>
    <row r="2158" spans="37:39" x14ac:dyDescent="0.2">
      <c r="AK2158" s="2"/>
      <c r="AL2158" s="90"/>
      <c r="AM2158" s="91"/>
    </row>
    <row r="2159" spans="37:39" x14ac:dyDescent="0.2">
      <c r="AK2159" s="2"/>
      <c r="AL2159" s="90"/>
      <c r="AM2159" s="91"/>
    </row>
    <row r="2160" spans="37:39" x14ac:dyDescent="0.2">
      <c r="AK2160" s="2"/>
      <c r="AL2160" s="90"/>
      <c r="AM2160" s="91"/>
    </row>
    <row r="2161" spans="37:39" x14ac:dyDescent="0.2">
      <c r="AK2161" s="2"/>
      <c r="AL2161" s="90"/>
      <c r="AM2161" s="91"/>
    </row>
    <row r="2162" spans="37:39" x14ac:dyDescent="0.2">
      <c r="AK2162" s="2"/>
      <c r="AL2162" s="90"/>
      <c r="AM2162" s="91"/>
    </row>
    <row r="2163" spans="37:39" x14ac:dyDescent="0.2">
      <c r="AK2163" s="2"/>
      <c r="AL2163" s="90"/>
      <c r="AM2163" s="91"/>
    </row>
    <row r="2164" spans="37:39" x14ac:dyDescent="0.2">
      <c r="AK2164" s="2"/>
      <c r="AL2164" s="90"/>
      <c r="AM2164" s="91"/>
    </row>
    <row r="2165" spans="37:39" x14ac:dyDescent="0.2">
      <c r="AK2165" s="2"/>
      <c r="AL2165" s="90"/>
      <c r="AM2165" s="91"/>
    </row>
    <row r="2166" spans="37:39" x14ac:dyDescent="0.2">
      <c r="AK2166" s="2"/>
      <c r="AL2166" s="90"/>
      <c r="AM2166" s="91"/>
    </row>
    <row r="2167" spans="37:39" x14ac:dyDescent="0.2">
      <c r="AK2167" s="2"/>
      <c r="AL2167" s="90"/>
      <c r="AM2167" s="91"/>
    </row>
    <row r="2168" spans="37:39" x14ac:dyDescent="0.2">
      <c r="AK2168" s="2"/>
      <c r="AL2168" s="90"/>
      <c r="AM2168" s="91"/>
    </row>
    <row r="2169" spans="37:39" x14ac:dyDescent="0.2">
      <c r="AK2169" s="2"/>
      <c r="AL2169" s="90"/>
      <c r="AM2169" s="91"/>
    </row>
    <row r="2170" spans="37:39" x14ac:dyDescent="0.2">
      <c r="AK2170" s="2"/>
      <c r="AL2170" s="90"/>
      <c r="AM2170" s="91"/>
    </row>
    <row r="2171" spans="37:39" x14ac:dyDescent="0.2">
      <c r="AK2171" s="2"/>
      <c r="AL2171" s="90"/>
      <c r="AM2171" s="91"/>
    </row>
    <row r="2172" spans="37:39" x14ac:dyDescent="0.2">
      <c r="AK2172" s="2"/>
      <c r="AL2172" s="90"/>
      <c r="AM2172" s="91"/>
    </row>
    <row r="2173" spans="37:39" x14ac:dyDescent="0.2">
      <c r="AK2173" s="2"/>
      <c r="AL2173" s="90"/>
      <c r="AM2173" s="91"/>
    </row>
    <row r="2174" spans="37:39" x14ac:dyDescent="0.2">
      <c r="AK2174" s="2"/>
      <c r="AL2174" s="90"/>
      <c r="AM2174" s="91"/>
    </row>
    <row r="2175" spans="37:39" x14ac:dyDescent="0.2">
      <c r="AK2175" s="2"/>
      <c r="AL2175" s="90"/>
      <c r="AM2175" s="91"/>
    </row>
    <row r="2176" spans="37:39" x14ac:dyDescent="0.2">
      <c r="AK2176" s="2"/>
      <c r="AL2176" s="90"/>
      <c r="AM2176" s="91"/>
    </row>
    <row r="2177" spans="37:39" x14ac:dyDescent="0.2">
      <c r="AK2177" s="2"/>
      <c r="AL2177" s="90"/>
      <c r="AM2177" s="91"/>
    </row>
    <row r="2178" spans="37:39" x14ac:dyDescent="0.2">
      <c r="AK2178" s="2"/>
      <c r="AL2178" s="90"/>
      <c r="AM2178" s="91"/>
    </row>
    <row r="2179" spans="37:39" x14ac:dyDescent="0.2">
      <c r="AK2179" s="2"/>
      <c r="AL2179" s="90"/>
      <c r="AM2179" s="91"/>
    </row>
    <row r="2180" spans="37:39" x14ac:dyDescent="0.2">
      <c r="AK2180" s="2"/>
      <c r="AL2180" s="90"/>
      <c r="AM2180" s="91"/>
    </row>
    <row r="2181" spans="37:39" x14ac:dyDescent="0.2">
      <c r="AK2181" s="2"/>
      <c r="AL2181" s="90"/>
      <c r="AM2181" s="91"/>
    </row>
    <row r="2182" spans="37:39" x14ac:dyDescent="0.2">
      <c r="AK2182" s="2"/>
      <c r="AL2182" s="90"/>
      <c r="AM2182" s="91"/>
    </row>
    <row r="2183" spans="37:39" x14ac:dyDescent="0.2">
      <c r="AK2183" s="2"/>
      <c r="AL2183" s="90"/>
      <c r="AM2183" s="91"/>
    </row>
    <row r="2184" spans="37:39" x14ac:dyDescent="0.2">
      <c r="AK2184" s="2"/>
      <c r="AL2184" s="90"/>
      <c r="AM2184" s="91"/>
    </row>
    <row r="2185" spans="37:39" x14ac:dyDescent="0.2">
      <c r="AK2185" s="2"/>
      <c r="AL2185" s="90"/>
      <c r="AM2185" s="91"/>
    </row>
    <row r="2186" spans="37:39" x14ac:dyDescent="0.2">
      <c r="AK2186" s="2"/>
      <c r="AL2186" s="90"/>
      <c r="AM2186" s="91"/>
    </row>
    <row r="2187" spans="37:39" x14ac:dyDescent="0.2">
      <c r="AK2187" s="2"/>
      <c r="AL2187" s="90"/>
      <c r="AM2187" s="91"/>
    </row>
    <row r="2188" spans="37:39" x14ac:dyDescent="0.2">
      <c r="AK2188" s="2"/>
      <c r="AL2188" s="90"/>
      <c r="AM2188" s="91"/>
    </row>
    <row r="2189" spans="37:39" x14ac:dyDescent="0.2">
      <c r="AK2189" s="2"/>
      <c r="AL2189" s="90"/>
      <c r="AM2189" s="91"/>
    </row>
    <row r="2190" spans="37:39" x14ac:dyDescent="0.2">
      <c r="AK2190" s="2"/>
      <c r="AL2190" s="90"/>
      <c r="AM2190" s="91"/>
    </row>
    <row r="2191" spans="37:39" x14ac:dyDescent="0.2">
      <c r="AK2191" s="2"/>
      <c r="AL2191" s="90"/>
      <c r="AM2191" s="91"/>
    </row>
    <row r="2192" spans="37:39" x14ac:dyDescent="0.2">
      <c r="AK2192" s="2"/>
      <c r="AL2192" s="90"/>
      <c r="AM2192" s="91"/>
    </row>
    <row r="2193" spans="36:39" x14ac:dyDescent="0.2">
      <c r="AK2193" s="2"/>
      <c r="AL2193" s="90"/>
      <c r="AM2193" s="91"/>
    </row>
    <row r="2194" spans="36:39" x14ac:dyDescent="0.2">
      <c r="AK2194" s="2"/>
      <c r="AL2194" s="90"/>
      <c r="AM2194" s="91"/>
    </row>
    <row r="2195" spans="36:39" x14ac:dyDescent="0.2">
      <c r="AK2195" s="2"/>
      <c r="AL2195" s="90"/>
      <c r="AM2195" s="91"/>
    </row>
    <row r="2196" spans="36:39" x14ac:dyDescent="0.2">
      <c r="AK2196" s="2"/>
      <c r="AL2196" s="90"/>
      <c r="AM2196" s="91"/>
    </row>
    <row r="2197" spans="36:39" ht="13.5" thickBot="1" x14ac:dyDescent="0.25">
      <c r="AK2197" s="2"/>
      <c r="AL2197" s="90"/>
      <c r="AM2197" s="91"/>
    </row>
    <row r="2198" spans="36:39" ht="13.5" thickBot="1" x14ac:dyDescent="0.25">
      <c r="AJ2198" s="87"/>
      <c r="AK2198" s="87"/>
      <c r="AL2198" s="89"/>
      <c r="AM2198" s="92"/>
    </row>
    <row r="2199" spans="36:39" x14ac:dyDescent="0.2">
      <c r="AK2199" s="2"/>
      <c r="AL2199" s="90"/>
      <c r="AM2199" s="91"/>
    </row>
    <row r="2200" spans="36:39" x14ac:dyDescent="0.2">
      <c r="AK2200" s="2"/>
      <c r="AL2200" s="90"/>
      <c r="AM2200" s="91"/>
    </row>
    <row r="2201" spans="36:39" x14ac:dyDescent="0.2">
      <c r="AK2201" s="2"/>
      <c r="AL2201" s="90"/>
      <c r="AM2201" s="91"/>
    </row>
    <row r="2202" spans="36:39" x14ac:dyDescent="0.2">
      <c r="AK2202" s="2"/>
      <c r="AL2202" s="90"/>
      <c r="AM2202" s="91"/>
    </row>
    <row r="2203" spans="36:39" x14ac:dyDescent="0.2">
      <c r="AK2203" s="2"/>
      <c r="AL2203" s="90"/>
      <c r="AM2203" s="91"/>
    </row>
    <row r="2204" spans="36:39" x14ac:dyDescent="0.2">
      <c r="AK2204" s="2"/>
      <c r="AL2204" s="90"/>
      <c r="AM2204" s="91"/>
    </row>
    <row r="2205" spans="36:39" x14ac:dyDescent="0.2">
      <c r="AK2205" s="2"/>
      <c r="AL2205" s="90"/>
      <c r="AM2205" s="91"/>
    </row>
    <row r="2206" spans="36:39" x14ac:dyDescent="0.2">
      <c r="AK2206" s="2"/>
      <c r="AL2206" s="90"/>
      <c r="AM2206" s="91"/>
    </row>
    <row r="2207" spans="36:39" x14ac:dyDescent="0.2">
      <c r="AK2207" s="2"/>
      <c r="AL2207" s="90"/>
      <c r="AM2207" s="91"/>
    </row>
    <row r="2208" spans="36:39" x14ac:dyDescent="0.2">
      <c r="AK2208" s="2"/>
      <c r="AL2208" s="90"/>
      <c r="AM2208" s="91"/>
    </row>
    <row r="2209" spans="37:39" x14ac:dyDescent="0.2">
      <c r="AK2209" s="2"/>
      <c r="AL2209" s="90"/>
      <c r="AM2209" s="91"/>
    </row>
    <row r="2210" spans="37:39" x14ac:dyDescent="0.2">
      <c r="AK2210" s="2"/>
      <c r="AL2210" s="90"/>
      <c r="AM2210" s="91"/>
    </row>
    <row r="2211" spans="37:39" x14ac:dyDescent="0.2">
      <c r="AK2211" s="2"/>
      <c r="AL2211" s="90"/>
      <c r="AM2211" s="91"/>
    </row>
    <row r="2212" spans="37:39" x14ac:dyDescent="0.2">
      <c r="AK2212" s="2"/>
      <c r="AL2212" s="90"/>
      <c r="AM2212" s="91"/>
    </row>
    <row r="2213" spans="37:39" x14ac:dyDescent="0.2">
      <c r="AK2213" s="2"/>
      <c r="AL2213" s="90"/>
      <c r="AM2213" s="91"/>
    </row>
    <row r="2214" spans="37:39" x14ac:dyDescent="0.2">
      <c r="AK2214" s="2"/>
      <c r="AL2214" s="90"/>
      <c r="AM2214" s="91"/>
    </row>
    <row r="2215" spans="37:39" x14ac:dyDescent="0.2">
      <c r="AK2215" s="2"/>
      <c r="AL2215" s="90"/>
      <c r="AM2215" s="91"/>
    </row>
    <row r="2216" spans="37:39" x14ac:dyDescent="0.2">
      <c r="AK2216" s="2"/>
      <c r="AL2216" s="90"/>
      <c r="AM2216" s="91"/>
    </row>
    <row r="2217" spans="37:39" x14ac:dyDescent="0.2">
      <c r="AK2217" s="2"/>
      <c r="AL2217" s="90"/>
      <c r="AM2217" s="91"/>
    </row>
    <row r="2218" spans="37:39" x14ac:dyDescent="0.2">
      <c r="AK2218" s="2"/>
      <c r="AL2218" s="90"/>
      <c r="AM2218" s="91"/>
    </row>
    <row r="2219" spans="37:39" x14ac:dyDescent="0.2">
      <c r="AK2219" s="2"/>
      <c r="AL2219" s="90"/>
      <c r="AM2219" s="91"/>
    </row>
    <row r="2220" spans="37:39" x14ac:dyDescent="0.2">
      <c r="AK2220" s="2"/>
      <c r="AL2220" s="90"/>
      <c r="AM2220" s="91"/>
    </row>
    <row r="2221" spans="37:39" x14ac:dyDescent="0.2">
      <c r="AK2221" s="2"/>
      <c r="AL2221" s="90"/>
      <c r="AM2221" s="91"/>
    </row>
    <row r="2222" spans="37:39" x14ac:dyDescent="0.2">
      <c r="AK2222" s="2"/>
      <c r="AL2222" s="90"/>
      <c r="AM2222" s="91"/>
    </row>
    <row r="2223" spans="37:39" x14ac:dyDescent="0.2">
      <c r="AK2223" s="2"/>
      <c r="AL2223" s="90"/>
      <c r="AM2223" s="91"/>
    </row>
    <row r="2224" spans="37:39" x14ac:dyDescent="0.2">
      <c r="AK2224" s="2"/>
      <c r="AL2224" s="90"/>
      <c r="AM2224" s="91"/>
    </row>
    <row r="2225" spans="37:39" x14ac:dyDescent="0.2">
      <c r="AK2225" s="2"/>
      <c r="AL2225" s="90"/>
      <c r="AM2225" s="91"/>
    </row>
    <row r="2226" spans="37:39" x14ac:dyDescent="0.2">
      <c r="AK2226" s="2"/>
      <c r="AL2226" s="90"/>
      <c r="AM2226" s="91"/>
    </row>
    <row r="2227" spans="37:39" x14ac:dyDescent="0.2">
      <c r="AK2227" s="2"/>
      <c r="AL2227" s="90"/>
      <c r="AM2227" s="91"/>
    </row>
    <row r="2228" spans="37:39" x14ac:dyDescent="0.2">
      <c r="AK2228" s="2"/>
      <c r="AL2228" s="90"/>
      <c r="AM2228" s="91"/>
    </row>
    <row r="2229" spans="37:39" x14ac:dyDescent="0.2">
      <c r="AK2229" s="2"/>
      <c r="AL2229" s="90"/>
      <c r="AM2229" s="91"/>
    </row>
    <row r="2230" spans="37:39" x14ac:dyDescent="0.2">
      <c r="AK2230" s="2"/>
      <c r="AL2230" s="90"/>
      <c r="AM2230" s="91"/>
    </row>
    <row r="2231" spans="37:39" x14ac:dyDescent="0.2">
      <c r="AK2231" s="2"/>
      <c r="AL2231" s="90"/>
      <c r="AM2231" s="91"/>
    </row>
    <row r="2232" spans="37:39" x14ac:dyDescent="0.2">
      <c r="AK2232" s="2"/>
      <c r="AL2232" s="90"/>
      <c r="AM2232" s="91"/>
    </row>
    <row r="2233" spans="37:39" x14ac:dyDescent="0.2">
      <c r="AK2233" s="2"/>
      <c r="AL2233" s="90"/>
      <c r="AM2233" s="91"/>
    </row>
    <row r="2234" spans="37:39" x14ac:dyDescent="0.2">
      <c r="AK2234" s="2"/>
      <c r="AL2234" s="90"/>
      <c r="AM2234" s="91"/>
    </row>
    <row r="2235" spans="37:39" x14ac:dyDescent="0.2">
      <c r="AK2235" s="2"/>
      <c r="AL2235" s="90"/>
      <c r="AM2235" s="91"/>
    </row>
    <row r="2236" spans="37:39" x14ac:dyDescent="0.2">
      <c r="AK2236" s="2"/>
      <c r="AL2236" s="90"/>
      <c r="AM2236" s="91"/>
    </row>
    <row r="2237" spans="37:39" x14ac:dyDescent="0.2">
      <c r="AK2237" s="2"/>
      <c r="AL2237" s="90"/>
      <c r="AM2237" s="91"/>
    </row>
    <row r="2238" spans="37:39" x14ac:dyDescent="0.2">
      <c r="AK2238" s="2"/>
      <c r="AL2238" s="90"/>
      <c r="AM2238" s="91"/>
    </row>
    <row r="2239" spans="37:39" x14ac:dyDescent="0.2">
      <c r="AK2239" s="2"/>
      <c r="AL2239" s="90"/>
      <c r="AM2239" s="91"/>
    </row>
    <row r="2240" spans="37:39" x14ac:dyDescent="0.2">
      <c r="AK2240" s="2"/>
      <c r="AL2240" s="90"/>
      <c r="AM2240" s="91"/>
    </row>
    <row r="2241" spans="37:39" x14ac:dyDescent="0.2">
      <c r="AK2241" s="2"/>
      <c r="AL2241" s="90"/>
      <c r="AM2241" s="91"/>
    </row>
    <row r="2242" spans="37:39" x14ac:dyDescent="0.2">
      <c r="AK2242" s="2"/>
      <c r="AL2242" s="90"/>
      <c r="AM2242" s="91"/>
    </row>
    <row r="2243" spans="37:39" x14ac:dyDescent="0.2">
      <c r="AK2243" s="2"/>
      <c r="AL2243" s="90"/>
      <c r="AM2243" s="91"/>
    </row>
    <row r="2244" spans="37:39" x14ac:dyDescent="0.2">
      <c r="AK2244" s="2"/>
      <c r="AL2244" s="90"/>
      <c r="AM2244" s="91"/>
    </row>
    <row r="2245" spans="37:39" x14ac:dyDescent="0.2">
      <c r="AK2245" s="2"/>
      <c r="AL2245" s="90"/>
      <c r="AM2245" s="91"/>
    </row>
    <row r="2246" spans="37:39" x14ac:dyDescent="0.2">
      <c r="AK2246" s="2"/>
      <c r="AL2246" s="90"/>
      <c r="AM2246" s="91"/>
    </row>
    <row r="2247" spans="37:39" x14ac:dyDescent="0.2">
      <c r="AK2247" s="2"/>
      <c r="AL2247" s="90"/>
      <c r="AM2247" s="91"/>
    </row>
    <row r="2248" spans="37:39" x14ac:dyDescent="0.2">
      <c r="AK2248" s="2"/>
      <c r="AL2248" s="90"/>
      <c r="AM2248" s="91"/>
    </row>
    <row r="2249" spans="37:39" x14ac:dyDescent="0.2">
      <c r="AK2249" s="2"/>
      <c r="AL2249" s="90"/>
      <c r="AM2249" s="91"/>
    </row>
    <row r="2250" spans="37:39" x14ac:dyDescent="0.2">
      <c r="AK2250" s="2"/>
      <c r="AL2250" s="90"/>
      <c r="AM2250" s="91"/>
    </row>
    <row r="2251" spans="37:39" x14ac:dyDescent="0.2">
      <c r="AK2251" s="2"/>
      <c r="AL2251" s="90"/>
      <c r="AM2251" s="91"/>
    </row>
    <row r="2252" spans="37:39" x14ac:dyDescent="0.2">
      <c r="AK2252" s="2"/>
      <c r="AL2252" s="90"/>
      <c r="AM2252" s="91"/>
    </row>
    <row r="2253" spans="37:39" x14ac:dyDescent="0.2">
      <c r="AK2253" s="2"/>
      <c r="AL2253" s="90"/>
      <c r="AM2253" s="91"/>
    </row>
    <row r="2254" spans="37:39" x14ac:dyDescent="0.2">
      <c r="AK2254" s="2"/>
      <c r="AL2254" s="90"/>
      <c r="AM2254" s="91"/>
    </row>
    <row r="2255" spans="37:39" x14ac:dyDescent="0.2">
      <c r="AK2255" s="2"/>
      <c r="AL2255" s="90"/>
      <c r="AM2255" s="91"/>
    </row>
    <row r="2256" spans="37:39" x14ac:dyDescent="0.2">
      <c r="AK2256" s="2"/>
      <c r="AL2256" s="90"/>
      <c r="AM2256" s="91"/>
    </row>
    <row r="2257" spans="37:39" x14ac:dyDescent="0.2">
      <c r="AK2257" s="2"/>
      <c r="AL2257" s="90"/>
      <c r="AM2257" s="91"/>
    </row>
    <row r="2258" spans="37:39" x14ac:dyDescent="0.2">
      <c r="AK2258" s="2"/>
      <c r="AL2258" s="90"/>
      <c r="AM2258" s="91"/>
    </row>
    <row r="2259" spans="37:39" x14ac:dyDescent="0.2">
      <c r="AK2259" s="2"/>
      <c r="AL2259" s="90"/>
      <c r="AM2259" s="91"/>
    </row>
    <row r="2260" spans="37:39" x14ac:dyDescent="0.2">
      <c r="AK2260" s="2"/>
      <c r="AL2260" s="90"/>
      <c r="AM2260" s="91"/>
    </row>
    <row r="2261" spans="37:39" x14ac:dyDescent="0.2">
      <c r="AK2261" s="2"/>
      <c r="AL2261" s="90"/>
      <c r="AM2261" s="91"/>
    </row>
    <row r="2262" spans="37:39" x14ac:dyDescent="0.2">
      <c r="AK2262" s="2"/>
      <c r="AL2262" s="90"/>
      <c r="AM2262" s="91"/>
    </row>
    <row r="2263" spans="37:39" x14ac:dyDescent="0.2">
      <c r="AK2263" s="2"/>
      <c r="AL2263" s="90"/>
      <c r="AM2263" s="91"/>
    </row>
    <row r="2264" spans="37:39" x14ac:dyDescent="0.2">
      <c r="AK2264" s="2"/>
      <c r="AL2264" s="90"/>
      <c r="AM2264" s="91"/>
    </row>
    <row r="2265" spans="37:39" x14ac:dyDescent="0.2">
      <c r="AK2265" s="2"/>
      <c r="AL2265" s="90"/>
      <c r="AM2265" s="91"/>
    </row>
    <row r="2266" spans="37:39" x14ac:dyDescent="0.2">
      <c r="AK2266" s="2"/>
      <c r="AL2266" s="90"/>
      <c r="AM2266" s="91"/>
    </row>
    <row r="2267" spans="37:39" x14ac:dyDescent="0.2">
      <c r="AK2267" s="2"/>
      <c r="AL2267" s="90"/>
      <c r="AM2267" s="91"/>
    </row>
    <row r="2268" spans="37:39" x14ac:dyDescent="0.2">
      <c r="AK2268" s="2"/>
      <c r="AL2268" s="90"/>
      <c r="AM2268" s="91"/>
    </row>
    <row r="2269" spans="37:39" x14ac:dyDescent="0.2">
      <c r="AK2269" s="2"/>
      <c r="AL2269" s="90"/>
      <c r="AM2269" s="91"/>
    </row>
    <row r="2270" spans="37:39" x14ac:dyDescent="0.2">
      <c r="AK2270" s="2"/>
      <c r="AL2270" s="90"/>
      <c r="AM2270" s="91"/>
    </row>
    <row r="2271" spans="37:39" x14ac:dyDescent="0.2">
      <c r="AK2271" s="2"/>
      <c r="AL2271" s="90"/>
      <c r="AM2271" s="91"/>
    </row>
    <row r="2272" spans="37:39" x14ac:dyDescent="0.2">
      <c r="AK2272" s="2"/>
      <c r="AL2272" s="90"/>
      <c r="AM2272" s="91"/>
    </row>
    <row r="2273" spans="36:39" x14ac:dyDescent="0.2">
      <c r="AK2273" s="2"/>
      <c r="AL2273" s="90"/>
      <c r="AM2273" s="91"/>
    </row>
    <row r="2274" spans="36:39" x14ac:dyDescent="0.2">
      <c r="AK2274" s="2"/>
      <c r="AL2274" s="90"/>
      <c r="AM2274" s="91"/>
    </row>
    <row r="2275" spans="36:39" x14ac:dyDescent="0.2">
      <c r="AK2275" s="2"/>
      <c r="AL2275" s="90"/>
      <c r="AM2275" s="91"/>
    </row>
    <row r="2276" spans="36:39" x14ac:dyDescent="0.2">
      <c r="AK2276" s="2"/>
      <c r="AL2276" s="90"/>
      <c r="AM2276" s="91"/>
    </row>
    <row r="2277" spans="36:39" x14ac:dyDescent="0.2">
      <c r="AK2277" s="2"/>
      <c r="AL2277" s="90"/>
      <c r="AM2277" s="91"/>
    </row>
    <row r="2278" spans="36:39" x14ac:dyDescent="0.2">
      <c r="AK2278" s="2"/>
      <c r="AL2278" s="90"/>
      <c r="AM2278" s="91"/>
    </row>
    <row r="2279" spans="36:39" x14ac:dyDescent="0.2">
      <c r="AK2279" s="2"/>
      <c r="AL2279" s="90"/>
      <c r="AM2279" s="91"/>
    </row>
    <row r="2280" spans="36:39" x14ac:dyDescent="0.2">
      <c r="AK2280" s="2"/>
      <c r="AL2280" s="90"/>
      <c r="AM2280" s="91"/>
    </row>
    <row r="2281" spans="36:39" ht="13.5" thickBot="1" x14ac:dyDescent="0.25">
      <c r="AK2281" s="2"/>
      <c r="AL2281" s="90"/>
      <c r="AM2281" s="91"/>
    </row>
    <row r="2282" spans="36:39" ht="13.5" thickBot="1" x14ac:dyDescent="0.25">
      <c r="AJ2282" s="87"/>
      <c r="AK2282" s="87"/>
      <c r="AL2282" s="89"/>
      <c r="AM2282" s="92"/>
    </row>
    <row r="2283" spans="36:39" x14ac:dyDescent="0.2">
      <c r="AK2283" s="2"/>
      <c r="AL2283" s="90"/>
      <c r="AM2283" s="91"/>
    </row>
    <row r="2284" spans="36:39" x14ac:dyDescent="0.2">
      <c r="AK2284" s="2"/>
      <c r="AL2284" s="90"/>
      <c r="AM2284" s="91"/>
    </row>
    <row r="2285" spans="36:39" x14ac:dyDescent="0.2">
      <c r="AK2285" s="2"/>
      <c r="AL2285" s="90"/>
      <c r="AM2285" s="91"/>
    </row>
    <row r="2286" spans="36:39" x14ac:dyDescent="0.2">
      <c r="AK2286" s="2"/>
      <c r="AL2286" s="90"/>
      <c r="AM2286" s="91"/>
    </row>
    <row r="2287" spans="36:39" x14ac:dyDescent="0.2">
      <c r="AK2287" s="2"/>
      <c r="AL2287" s="90"/>
      <c r="AM2287" s="91"/>
    </row>
    <row r="2288" spans="36:39" x14ac:dyDescent="0.2">
      <c r="AK2288" s="2"/>
      <c r="AL2288" s="90"/>
      <c r="AM2288" s="91"/>
    </row>
    <row r="2289" spans="37:39" x14ac:dyDescent="0.2">
      <c r="AK2289" s="2"/>
      <c r="AL2289" s="90"/>
      <c r="AM2289" s="91"/>
    </row>
    <row r="2290" spans="37:39" x14ac:dyDescent="0.2">
      <c r="AK2290" s="2"/>
      <c r="AL2290" s="90"/>
      <c r="AM2290" s="91"/>
    </row>
    <row r="2291" spans="37:39" x14ac:dyDescent="0.2">
      <c r="AK2291" s="2"/>
      <c r="AL2291" s="90"/>
      <c r="AM2291" s="91"/>
    </row>
    <row r="2292" spans="37:39" x14ac:dyDescent="0.2">
      <c r="AK2292" s="2"/>
      <c r="AL2292" s="90"/>
      <c r="AM2292" s="91"/>
    </row>
    <row r="2293" spans="37:39" x14ac:dyDescent="0.2">
      <c r="AK2293" s="2"/>
      <c r="AL2293" s="90"/>
      <c r="AM2293" s="91"/>
    </row>
    <row r="2294" spans="37:39" x14ac:dyDescent="0.2">
      <c r="AK2294" s="2"/>
      <c r="AL2294" s="90"/>
      <c r="AM2294" s="91"/>
    </row>
    <row r="2295" spans="37:39" x14ac:dyDescent="0.2">
      <c r="AK2295" s="2"/>
      <c r="AL2295" s="90"/>
      <c r="AM2295" s="91"/>
    </row>
    <row r="2296" spans="37:39" x14ac:dyDescent="0.2">
      <c r="AK2296" s="2"/>
      <c r="AL2296" s="90"/>
      <c r="AM2296" s="91"/>
    </row>
    <row r="2297" spans="37:39" x14ac:dyDescent="0.2">
      <c r="AK2297" s="2"/>
      <c r="AL2297" s="90"/>
      <c r="AM2297" s="91"/>
    </row>
    <row r="2298" spans="37:39" x14ac:dyDescent="0.2">
      <c r="AK2298" s="2"/>
      <c r="AL2298" s="90"/>
      <c r="AM2298" s="91"/>
    </row>
    <row r="2299" spans="37:39" x14ac:dyDescent="0.2">
      <c r="AK2299" s="2"/>
      <c r="AL2299" s="90"/>
      <c r="AM2299" s="91"/>
    </row>
    <row r="2300" spans="37:39" x14ac:dyDescent="0.2">
      <c r="AK2300" s="2"/>
      <c r="AL2300" s="90"/>
      <c r="AM2300" s="91"/>
    </row>
    <row r="2301" spans="37:39" x14ac:dyDescent="0.2">
      <c r="AK2301" s="2"/>
      <c r="AL2301" s="90"/>
      <c r="AM2301" s="91"/>
    </row>
    <row r="2302" spans="37:39" x14ac:dyDescent="0.2">
      <c r="AK2302" s="2"/>
      <c r="AL2302" s="90"/>
      <c r="AM2302" s="91"/>
    </row>
    <row r="2303" spans="37:39" x14ac:dyDescent="0.2">
      <c r="AK2303" s="2"/>
      <c r="AL2303" s="90"/>
      <c r="AM2303" s="91"/>
    </row>
    <row r="2304" spans="37:39" x14ac:dyDescent="0.2">
      <c r="AK2304" s="2"/>
      <c r="AL2304" s="90"/>
      <c r="AM2304" s="91"/>
    </row>
    <row r="2305" spans="37:39" x14ac:dyDescent="0.2">
      <c r="AK2305" s="2"/>
      <c r="AL2305" s="90"/>
      <c r="AM2305" s="91"/>
    </row>
    <row r="2306" spans="37:39" x14ac:dyDescent="0.2">
      <c r="AK2306" s="2"/>
      <c r="AL2306" s="90"/>
      <c r="AM2306" s="91"/>
    </row>
    <row r="2307" spans="37:39" x14ac:dyDescent="0.2">
      <c r="AK2307" s="2"/>
      <c r="AL2307" s="90"/>
      <c r="AM2307" s="91"/>
    </row>
    <row r="2308" spans="37:39" x14ac:dyDescent="0.2">
      <c r="AK2308" s="2"/>
      <c r="AL2308" s="90"/>
      <c r="AM2308" s="91"/>
    </row>
    <row r="2309" spans="37:39" x14ac:dyDescent="0.2">
      <c r="AK2309" s="2"/>
      <c r="AL2309" s="90"/>
      <c r="AM2309" s="91"/>
    </row>
    <row r="2310" spans="37:39" x14ac:dyDescent="0.2">
      <c r="AK2310" s="2"/>
      <c r="AL2310" s="90"/>
      <c r="AM2310" s="91"/>
    </row>
    <row r="2311" spans="37:39" x14ac:dyDescent="0.2">
      <c r="AK2311" s="2"/>
      <c r="AL2311" s="90"/>
      <c r="AM2311" s="91"/>
    </row>
    <row r="2312" spans="37:39" x14ac:dyDescent="0.2">
      <c r="AK2312" s="2"/>
      <c r="AL2312" s="90"/>
      <c r="AM2312" s="91"/>
    </row>
    <row r="2313" spans="37:39" x14ac:dyDescent="0.2">
      <c r="AK2313" s="2"/>
      <c r="AL2313" s="90"/>
      <c r="AM2313" s="91"/>
    </row>
    <row r="2314" spans="37:39" x14ac:dyDescent="0.2">
      <c r="AK2314" s="2"/>
      <c r="AL2314" s="90"/>
      <c r="AM2314" s="91"/>
    </row>
    <row r="2315" spans="37:39" x14ac:dyDescent="0.2">
      <c r="AK2315" s="2"/>
      <c r="AL2315" s="90"/>
      <c r="AM2315" s="91"/>
    </row>
    <row r="2316" spans="37:39" x14ac:dyDescent="0.2">
      <c r="AK2316" s="2"/>
      <c r="AL2316" s="90"/>
      <c r="AM2316" s="91"/>
    </row>
    <row r="2317" spans="37:39" x14ac:dyDescent="0.2">
      <c r="AK2317" s="2"/>
      <c r="AL2317" s="90"/>
      <c r="AM2317" s="91"/>
    </row>
    <row r="2318" spans="37:39" x14ac:dyDescent="0.2">
      <c r="AK2318" s="2"/>
      <c r="AL2318" s="90"/>
      <c r="AM2318" s="91"/>
    </row>
    <row r="2319" spans="37:39" x14ac:dyDescent="0.2">
      <c r="AK2319" s="2"/>
      <c r="AL2319" s="90"/>
      <c r="AM2319" s="91"/>
    </row>
    <row r="2320" spans="37:39" x14ac:dyDescent="0.2">
      <c r="AK2320" s="2"/>
      <c r="AL2320" s="90"/>
      <c r="AM2320" s="91"/>
    </row>
    <row r="2321" spans="37:39" x14ac:dyDescent="0.2">
      <c r="AK2321" s="2"/>
      <c r="AL2321" s="90"/>
      <c r="AM2321" s="91"/>
    </row>
    <row r="2322" spans="37:39" x14ac:dyDescent="0.2">
      <c r="AK2322" s="2"/>
      <c r="AL2322" s="90"/>
      <c r="AM2322" s="91"/>
    </row>
    <row r="2323" spans="37:39" x14ac:dyDescent="0.2">
      <c r="AK2323" s="2"/>
      <c r="AL2323" s="90"/>
      <c r="AM2323" s="91"/>
    </row>
    <row r="2324" spans="37:39" x14ac:dyDescent="0.2">
      <c r="AK2324" s="2"/>
      <c r="AL2324" s="90"/>
      <c r="AM2324" s="91"/>
    </row>
    <row r="2325" spans="37:39" x14ac:dyDescent="0.2">
      <c r="AK2325" s="2"/>
      <c r="AL2325" s="90"/>
      <c r="AM2325" s="91"/>
    </row>
    <row r="2326" spans="37:39" x14ac:dyDescent="0.2">
      <c r="AK2326" s="2"/>
      <c r="AL2326" s="90"/>
      <c r="AM2326" s="91"/>
    </row>
    <row r="2327" spans="37:39" x14ac:dyDescent="0.2">
      <c r="AK2327" s="2"/>
      <c r="AL2327" s="90"/>
      <c r="AM2327" s="91"/>
    </row>
    <row r="2328" spans="37:39" x14ac:dyDescent="0.2">
      <c r="AK2328" s="2"/>
      <c r="AL2328" s="90"/>
      <c r="AM2328" s="91"/>
    </row>
    <row r="2329" spans="37:39" x14ac:dyDescent="0.2">
      <c r="AK2329" s="2"/>
      <c r="AL2329" s="90"/>
      <c r="AM2329" s="91"/>
    </row>
    <row r="2330" spans="37:39" x14ac:dyDescent="0.2">
      <c r="AK2330" s="2"/>
      <c r="AL2330" s="90"/>
      <c r="AM2330" s="91"/>
    </row>
    <row r="2331" spans="37:39" x14ac:dyDescent="0.2">
      <c r="AK2331" s="2"/>
      <c r="AL2331" s="90"/>
      <c r="AM2331" s="91"/>
    </row>
    <row r="2332" spans="37:39" x14ac:dyDescent="0.2">
      <c r="AK2332" s="2"/>
      <c r="AL2332" s="90"/>
      <c r="AM2332" s="91"/>
    </row>
    <row r="2333" spans="37:39" x14ac:dyDescent="0.2">
      <c r="AK2333" s="2"/>
      <c r="AL2333" s="90"/>
      <c r="AM2333" s="91"/>
    </row>
    <row r="2334" spans="37:39" x14ac:dyDescent="0.2">
      <c r="AK2334" s="2"/>
      <c r="AL2334" s="90"/>
      <c r="AM2334" s="91"/>
    </row>
    <row r="2335" spans="37:39" x14ac:dyDescent="0.2">
      <c r="AK2335" s="2"/>
      <c r="AL2335" s="90"/>
      <c r="AM2335" s="91"/>
    </row>
    <row r="2336" spans="37:39" x14ac:dyDescent="0.2">
      <c r="AK2336" s="2"/>
      <c r="AL2336" s="90"/>
      <c r="AM2336" s="91"/>
    </row>
    <row r="2337" spans="37:39" x14ac:dyDescent="0.2">
      <c r="AK2337" s="2"/>
      <c r="AL2337" s="90"/>
      <c r="AM2337" s="91"/>
    </row>
    <row r="2338" spans="37:39" x14ac:dyDescent="0.2">
      <c r="AK2338" s="2"/>
      <c r="AL2338" s="90"/>
      <c r="AM2338" s="91"/>
    </row>
    <row r="2339" spans="37:39" x14ac:dyDescent="0.2">
      <c r="AK2339" s="2"/>
      <c r="AL2339" s="90"/>
      <c r="AM2339" s="91"/>
    </row>
    <row r="2340" spans="37:39" x14ac:dyDescent="0.2">
      <c r="AK2340" s="2"/>
      <c r="AL2340" s="90"/>
      <c r="AM2340" s="91"/>
    </row>
    <row r="2341" spans="37:39" x14ac:dyDescent="0.2">
      <c r="AK2341" s="2"/>
      <c r="AL2341" s="90"/>
      <c r="AM2341" s="91"/>
    </row>
    <row r="2342" spans="37:39" x14ac:dyDescent="0.2">
      <c r="AK2342" s="2"/>
      <c r="AL2342" s="90"/>
      <c r="AM2342" s="91"/>
    </row>
    <row r="2343" spans="37:39" x14ac:dyDescent="0.2">
      <c r="AK2343" s="2"/>
      <c r="AL2343" s="90"/>
      <c r="AM2343" s="91"/>
    </row>
    <row r="2344" spans="37:39" x14ac:dyDescent="0.2">
      <c r="AK2344" s="2"/>
      <c r="AL2344" s="90"/>
      <c r="AM2344" s="91"/>
    </row>
    <row r="2345" spans="37:39" x14ac:dyDescent="0.2">
      <c r="AK2345" s="2"/>
      <c r="AL2345" s="90"/>
      <c r="AM2345" s="91"/>
    </row>
    <row r="2346" spans="37:39" x14ac:dyDescent="0.2">
      <c r="AK2346" s="2"/>
      <c r="AL2346" s="90"/>
      <c r="AM2346" s="91"/>
    </row>
    <row r="2347" spans="37:39" x14ac:dyDescent="0.2">
      <c r="AK2347" s="2"/>
      <c r="AL2347" s="90"/>
      <c r="AM2347" s="91"/>
    </row>
    <row r="2348" spans="37:39" x14ac:dyDescent="0.2">
      <c r="AK2348" s="2"/>
      <c r="AL2348" s="90"/>
      <c r="AM2348" s="91"/>
    </row>
    <row r="2349" spans="37:39" x14ac:dyDescent="0.2">
      <c r="AK2349" s="2"/>
      <c r="AL2349" s="90"/>
      <c r="AM2349" s="91"/>
    </row>
    <row r="2350" spans="37:39" x14ac:dyDescent="0.2">
      <c r="AK2350" s="2"/>
      <c r="AL2350" s="90"/>
      <c r="AM2350" s="91"/>
    </row>
    <row r="2351" spans="37:39" x14ac:dyDescent="0.2">
      <c r="AK2351" s="2"/>
      <c r="AL2351" s="90"/>
      <c r="AM2351" s="91"/>
    </row>
    <row r="2352" spans="37:39" x14ac:dyDescent="0.2">
      <c r="AK2352" s="2"/>
      <c r="AL2352" s="90"/>
      <c r="AM2352" s="91"/>
    </row>
    <row r="2353" spans="36:39" x14ac:dyDescent="0.2">
      <c r="AK2353" s="2"/>
      <c r="AL2353" s="90"/>
      <c r="AM2353" s="91"/>
    </row>
    <row r="2354" spans="36:39" x14ac:dyDescent="0.2">
      <c r="AK2354" s="2"/>
      <c r="AL2354" s="90"/>
      <c r="AM2354" s="91"/>
    </row>
    <row r="2355" spans="36:39" x14ac:dyDescent="0.2">
      <c r="AK2355" s="2"/>
      <c r="AL2355" s="90"/>
      <c r="AM2355" s="91"/>
    </row>
    <row r="2356" spans="36:39" x14ac:dyDescent="0.2">
      <c r="AK2356" s="2"/>
      <c r="AL2356" s="90"/>
      <c r="AM2356" s="91"/>
    </row>
    <row r="2357" spans="36:39" x14ac:dyDescent="0.2">
      <c r="AK2357" s="2"/>
      <c r="AL2357" s="90"/>
      <c r="AM2357" s="91"/>
    </row>
    <row r="2358" spans="36:39" x14ac:dyDescent="0.2">
      <c r="AK2358" s="2"/>
      <c r="AL2358" s="90"/>
      <c r="AM2358" s="91"/>
    </row>
    <row r="2359" spans="36:39" x14ac:dyDescent="0.2">
      <c r="AK2359" s="2"/>
      <c r="AL2359" s="90"/>
      <c r="AM2359" s="91"/>
    </row>
    <row r="2360" spans="36:39" x14ac:dyDescent="0.2">
      <c r="AK2360" s="2"/>
      <c r="AL2360" s="90"/>
      <c r="AM2360" s="91"/>
    </row>
    <row r="2361" spans="36:39" x14ac:dyDescent="0.2">
      <c r="AK2361" s="2"/>
      <c r="AL2361" s="90"/>
      <c r="AM2361" s="91"/>
    </row>
    <row r="2362" spans="36:39" x14ac:dyDescent="0.2">
      <c r="AK2362" s="2"/>
      <c r="AL2362" s="90"/>
      <c r="AM2362" s="91"/>
    </row>
    <row r="2363" spans="36:39" x14ac:dyDescent="0.2">
      <c r="AK2363" s="2"/>
      <c r="AL2363" s="90"/>
      <c r="AM2363" s="91"/>
    </row>
    <row r="2364" spans="36:39" x14ac:dyDescent="0.2">
      <c r="AK2364" s="2"/>
      <c r="AL2364" s="90"/>
      <c r="AM2364" s="91"/>
    </row>
    <row r="2365" spans="36:39" ht="13.5" thickBot="1" x14ac:dyDescent="0.25">
      <c r="AK2365" s="2"/>
      <c r="AL2365" s="90"/>
      <c r="AM2365" s="91"/>
    </row>
    <row r="2366" spans="36:39" ht="13.5" thickBot="1" x14ac:dyDescent="0.25">
      <c r="AJ2366" s="87"/>
      <c r="AK2366" s="87"/>
      <c r="AL2366" s="89"/>
      <c r="AM2366" s="92"/>
    </row>
    <row r="2367" spans="36:39" x14ac:dyDescent="0.2">
      <c r="AK2367" s="2"/>
      <c r="AL2367" s="90"/>
      <c r="AM2367" s="91"/>
    </row>
    <row r="2368" spans="36:39" x14ac:dyDescent="0.2">
      <c r="AK2368" s="2"/>
      <c r="AL2368" s="90"/>
      <c r="AM2368" s="91"/>
    </row>
    <row r="2369" spans="37:39" x14ac:dyDescent="0.2">
      <c r="AK2369" s="2"/>
      <c r="AL2369" s="90"/>
      <c r="AM2369" s="91"/>
    </row>
    <row r="2370" spans="37:39" x14ac:dyDescent="0.2">
      <c r="AK2370" s="2"/>
      <c r="AL2370" s="90"/>
      <c r="AM2370" s="91"/>
    </row>
    <row r="2371" spans="37:39" x14ac:dyDescent="0.2">
      <c r="AK2371" s="2"/>
      <c r="AL2371" s="90"/>
      <c r="AM2371" s="91"/>
    </row>
    <row r="2372" spans="37:39" x14ac:dyDescent="0.2">
      <c r="AK2372" s="2"/>
      <c r="AL2372" s="90"/>
      <c r="AM2372" s="91"/>
    </row>
    <row r="2373" spans="37:39" x14ac:dyDescent="0.2">
      <c r="AK2373" s="2"/>
      <c r="AL2373" s="90"/>
      <c r="AM2373" s="91"/>
    </row>
    <row r="2374" spans="37:39" x14ac:dyDescent="0.2">
      <c r="AK2374" s="2"/>
      <c r="AL2374" s="90"/>
      <c r="AM2374" s="91"/>
    </row>
    <row r="2375" spans="37:39" x14ac:dyDescent="0.2">
      <c r="AK2375" s="2"/>
      <c r="AL2375" s="90"/>
      <c r="AM2375" s="91"/>
    </row>
    <row r="2376" spans="37:39" x14ac:dyDescent="0.2">
      <c r="AK2376" s="2"/>
      <c r="AL2376" s="90"/>
      <c r="AM2376" s="91"/>
    </row>
    <row r="2377" spans="37:39" x14ac:dyDescent="0.2">
      <c r="AK2377" s="2"/>
      <c r="AL2377" s="90"/>
      <c r="AM2377" s="91"/>
    </row>
    <row r="2378" spans="37:39" x14ac:dyDescent="0.2">
      <c r="AK2378" s="2"/>
      <c r="AL2378" s="90"/>
      <c r="AM2378" s="91"/>
    </row>
    <row r="2379" spans="37:39" x14ac:dyDescent="0.2">
      <c r="AK2379" s="2"/>
      <c r="AL2379" s="90"/>
      <c r="AM2379" s="91"/>
    </row>
    <row r="2380" spans="37:39" x14ac:dyDescent="0.2">
      <c r="AK2380" s="2"/>
      <c r="AL2380" s="90"/>
      <c r="AM2380" s="91"/>
    </row>
    <row r="2381" spans="37:39" x14ac:dyDescent="0.2">
      <c r="AK2381" s="2"/>
      <c r="AL2381" s="90"/>
      <c r="AM2381" s="91"/>
    </row>
    <row r="2382" spans="37:39" x14ac:dyDescent="0.2">
      <c r="AK2382" s="2"/>
      <c r="AL2382" s="90"/>
      <c r="AM2382" s="91"/>
    </row>
    <row r="2383" spans="37:39" x14ac:dyDescent="0.2">
      <c r="AK2383" s="2"/>
      <c r="AL2383" s="90"/>
      <c r="AM2383" s="91"/>
    </row>
    <row r="2384" spans="37:39" x14ac:dyDescent="0.2">
      <c r="AK2384" s="2"/>
      <c r="AL2384" s="90"/>
      <c r="AM2384" s="91"/>
    </row>
    <row r="2385" spans="37:39" x14ac:dyDescent="0.2">
      <c r="AK2385" s="2"/>
      <c r="AL2385" s="90"/>
      <c r="AM2385" s="91"/>
    </row>
    <row r="2386" spans="37:39" x14ac:dyDescent="0.2">
      <c r="AK2386" s="2"/>
      <c r="AL2386" s="90"/>
      <c r="AM2386" s="91"/>
    </row>
    <row r="2387" spans="37:39" x14ac:dyDescent="0.2">
      <c r="AK2387" s="2"/>
      <c r="AL2387" s="90"/>
      <c r="AM2387" s="91"/>
    </row>
    <row r="2388" spans="37:39" x14ac:dyDescent="0.2">
      <c r="AK2388" s="2"/>
      <c r="AL2388" s="90"/>
      <c r="AM2388" s="91"/>
    </row>
    <row r="2389" spans="37:39" x14ac:dyDescent="0.2">
      <c r="AK2389" s="2"/>
      <c r="AL2389" s="90"/>
      <c r="AM2389" s="91"/>
    </row>
    <row r="2390" spans="37:39" x14ac:dyDescent="0.2">
      <c r="AK2390" s="2"/>
      <c r="AL2390" s="90"/>
      <c r="AM2390" s="91"/>
    </row>
    <row r="2391" spans="37:39" x14ac:dyDescent="0.2">
      <c r="AK2391" s="2"/>
      <c r="AL2391" s="90"/>
      <c r="AM2391" s="91"/>
    </row>
    <row r="2392" spans="37:39" x14ac:dyDescent="0.2">
      <c r="AK2392" s="2"/>
      <c r="AL2392" s="90"/>
      <c r="AM2392" s="91"/>
    </row>
    <row r="2393" spans="37:39" x14ac:dyDescent="0.2">
      <c r="AK2393" s="2"/>
      <c r="AL2393" s="90"/>
      <c r="AM2393" s="91"/>
    </row>
    <row r="2394" spans="37:39" x14ac:dyDescent="0.2">
      <c r="AK2394" s="2"/>
      <c r="AL2394" s="90"/>
      <c r="AM2394" s="91"/>
    </row>
    <row r="2395" spans="37:39" x14ac:dyDescent="0.2">
      <c r="AK2395" s="2"/>
      <c r="AL2395" s="90"/>
      <c r="AM2395" s="91"/>
    </row>
    <row r="2396" spans="37:39" x14ac:dyDescent="0.2">
      <c r="AK2396" s="2"/>
      <c r="AL2396" s="90"/>
      <c r="AM2396" s="91"/>
    </row>
    <row r="2397" spans="37:39" x14ac:dyDescent="0.2">
      <c r="AK2397" s="2"/>
      <c r="AL2397" s="90"/>
      <c r="AM2397" s="91"/>
    </row>
    <row r="2398" spans="37:39" x14ac:dyDescent="0.2">
      <c r="AK2398" s="2"/>
      <c r="AL2398" s="90"/>
      <c r="AM2398" s="91"/>
    </row>
    <row r="2399" spans="37:39" x14ac:dyDescent="0.2">
      <c r="AK2399" s="2"/>
      <c r="AL2399" s="90"/>
      <c r="AM2399" s="91"/>
    </row>
    <row r="2400" spans="37:39" x14ac:dyDescent="0.2">
      <c r="AK2400" s="2"/>
      <c r="AL2400" s="90"/>
      <c r="AM2400" s="91"/>
    </row>
    <row r="2401" spans="37:39" x14ac:dyDescent="0.2">
      <c r="AK2401" s="2"/>
      <c r="AL2401" s="90"/>
      <c r="AM2401" s="91"/>
    </row>
    <row r="2402" spans="37:39" x14ac:dyDescent="0.2">
      <c r="AK2402" s="2"/>
      <c r="AL2402" s="90"/>
      <c r="AM2402" s="91"/>
    </row>
    <row r="2403" spans="37:39" x14ac:dyDescent="0.2">
      <c r="AK2403" s="2"/>
      <c r="AL2403" s="90"/>
      <c r="AM2403" s="91"/>
    </row>
    <row r="2404" spans="37:39" x14ac:dyDescent="0.2">
      <c r="AK2404" s="2"/>
      <c r="AL2404" s="90"/>
      <c r="AM2404" s="91"/>
    </row>
    <row r="2405" spans="37:39" x14ac:dyDescent="0.2">
      <c r="AK2405" s="2"/>
      <c r="AL2405" s="90"/>
      <c r="AM2405" s="91"/>
    </row>
    <row r="2406" spans="37:39" x14ac:dyDescent="0.2">
      <c r="AK2406" s="2"/>
      <c r="AL2406" s="90"/>
      <c r="AM2406" s="91"/>
    </row>
    <row r="2407" spans="37:39" x14ac:dyDescent="0.2">
      <c r="AK2407" s="2"/>
      <c r="AL2407" s="90"/>
      <c r="AM2407" s="91"/>
    </row>
    <row r="2408" spans="37:39" x14ac:dyDescent="0.2">
      <c r="AK2408" s="2"/>
      <c r="AL2408" s="90"/>
      <c r="AM2408" s="91"/>
    </row>
    <row r="2409" spans="37:39" x14ac:dyDescent="0.2">
      <c r="AK2409" s="2"/>
      <c r="AL2409" s="90"/>
      <c r="AM2409" s="91"/>
    </row>
    <row r="2410" spans="37:39" x14ac:dyDescent="0.2">
      <c r="AK2410" s="2"/>
      <c r="AL2410" s="90"/>
      <c r="AM2410" s="91"/>
    </row>
    <row r="2411" spans="37:39" x14ac:dyDescent="0.2">
      <c r="AK2411" s="2"/>
      <c r="AL2411" s="90"/>
      <c r="AM2411" s="91"/>
    </row>
    <row r="2412" spans="37:39" x14ac:dyDescent="0.2">
      <c r="AK2412" s="2"/>
      <c r="AL2412" s="90"/>
      <c r="AM2412" s="91"/>
    </row>
    <row r="2413" spans="37:39" x14ac:dyDescent="0.2">
      <c r="AK2413" s="2"/>
      <c r="AL2413" s="90"/>
      <c r="AM2413" s="91"/>
    </row>
    <row r="2414" spans="37:39" x14ac:dyDescent="0.2">
      <c r="AK2414" s="2"/>
      <c r="AL2414" s="90"/>
      <c r="AM2414" s="91"/>
    </row>
    <row r="2415" spans="37:39" x14ac:dyDescent="0.2">
      <c r="AK2415" s="2"/>
      <c r="AL2415" s="90"/>
      <c r="AM2415" s="91"/>
    </row>
    <row r="2416" spans="37:39" x14ac:dyDescent="0.2">
      <c r="AK2416" s="2"/>
      <c r="AL2416" s="90"/>
      <c r="AM2416" s="91"/>
    </row>
    <row r="2417" spans="37:39" x14ac:dyDescent="0.2">
      <c r="AK2417" s="2"/>
      <c r="AL2417" s="90"/>
      <c r="AM2417" s="91"/>
    </row>
    <row r="2418" spans="37:39" x14ac:dyDescent="0.2">
      <c r="AK2418" s="2"/>
      <c r="AL2418" s="90"/>
      <c r="AM2418" s="91"/>
    </row>
    <row r="2419" spans="37:39" x14ac:dyDescent="0.2">
      <c r="AK2419" s="2"/>
      <c r="AL2419" s="90"/>
      <c r="AM2419" s="91"/>
    </row>
    <row r="2420" spans="37:39" x14ac:dyDescent="0.2">
      <c r="AK2420" s="2"/>
      <c r="AL2420" s="90"/>
      <c r="AM2420" s="91"/>
    </row>
    <row r="2421" spans="37:39" x14ac:dyDescent="0.2">
      <c r="AK2421" s="2"/>
      <c r="AL2421" s="90"/>
      <c r="AM2421" s="91"/>
    </row>
    <row r="2422" spans="37:39" x14ac:dyDescent="0.2">
      <c r="AK2422" s="2"/>
      <c r="AL2422" s="90"/>
      <c r="AM2422" s="91"/>
    </row>
    <row r="2423" spans="37:39" x14ac:dyDescent="0.2">
      <c r="AK2423" s="2"/>
      <c r="AL2423" s="90"/>
      <c r="AM2423" s="91"/>
    </row>
    <row r="2424" spans="37:39" x14ac:dyDescent="0.2">
      <c r="AK2424" s="2"/>
      <c r="AL2424" s="90"/>
      <c r="AM2424" s="91"/>
    </row>
    <row r="2425" spans="37:39" x14ac:dyDescent="0.2">
      <c r="AK2425" s="2"/>
      <c r="AL2425" s="90"/>
      <c r="AM2425" s="91"/>
    </row>
    <row r="2426" spans="37:39" x14ac:dyDescent="0.2">
      <c r="AK2426" s="2"/>
      <c r="AL2426" s="90"/>
      <c r="AM2426" s="91"/>
    </row>
    <row r="2427" spans="37:39" x14ac:dyDescent="0.2">
      <c r="AK2427" s="2"/>
      <c r="AL2427" s="90"/>
      <c r="AM2427" s="91"/>
    </row>
    <row r="2428" spans="37:39" x14ac:dyDescent="0.2">
      <c r="AK2428" s="2"/>
      <c r="AL2428" s="90"/>
      <c r="AM2428" s="91"/>
    </row>
    <row r="2429" spans="37:39" x14ac:dyDescent="0.2">
      <c r="AK2429" s="2"/>
      <c r="AL2429" s="90"/>
      <c r="AM2429" s="91"/>
    </row>
    <row r="2430" spans="37:39" x14ac:dyDescent="0.2">
      <c r="AK2430" s="2"/>
      <c r="AL2430" s="90"/>
      <c r="AM2430" s="91"/>
    </row>
    <row r="2431" spans="37:39" x14ac:dyDescent="0.2">
      <c r="AK2431" s="2"/>
      <c r="AL2431" s="90"/>
      <c r="AM2431" s="91"/>
    </row>
    <row r="2432" spans="37:39" x14ac:dyDescent="0.2">
      <c r="AK2432" s="2"/>
      <c r="AL2432" s="90"/>
      <c r="AM2432" s="91"/>
    </row>
    <row r="2433" spans="37:39" x14ac:dyDescent="0.2">
      <c r="AK2433" s="2"/>
      <c r="AL2433" s="90"/>
      <c r="AM2433" s="91"/>
    </row>
    <row r="2434" spans="37:39" x14ac:dyDescent="0.2">
      <c r="AK2434" s="2"/>
      <c r="AL2434" s="90"/>
      <c r="AM2434" s="91"/>
    </row>
    <row r="2435" spans="37:39" x14ac:dyDescent="0.2">
      <c r="AK2435" s="2"/>
      <c r="AL2435" s="90"/>
      <c r="AM2435" s="91"/>
    </row>
    <row r="2436" spans="37:39" x14ac:dyDescent="0.2">
      <c r="AK2436" s="2"/>
      <c r="AL2436" s="90"/>
      <c r="AM2436" s="91"/>
    </row>
    <row r="2437" spans="37:39" x14ac:dyDescent="0.2">
      <c r="AK2437" s="2"/>
      <c r="AL2437" s="90"/>
      <c r="AM2437" s="91"/>
    </row>
    <row r="2438" spans="37:39" x14ac:dyDescent="0.2">
      <c r="AK2438" s="2"/>
      <c r="AL2438" s="90"/>
      <c r="AM2438" s="91"/>
    </row>
    <row r="2439" spans="37:39" x14ac:dyDescent="0.2">
      <c r="AK2439" s="2"/>
      <c r="AL2439" s="90"/>
      <c r="AM2439" s="91"/>
    </row>
    <row r="2440" spans="37:39" x14ac:dyDescent="0.2">
      <c r="AK2440" s="2"/>
      <c r="AL2440" s="90"/>
      <c r="AM2440" s="91"/>
    </row>
    <row r="2441" spans="37:39" x14ac:dyDescent="0.2">
      <c r="AK2441" s="2"/>
      <c r="AL2441" s="90"/>
      <c r="AM2441" s="91"/>
    </row>
    <row r="2442" spans="37:39" x14ac:dyDescent="0.2">
      <c r="AK2442" s="2"/>
      <c r="AL2442" s="90"/>
      <c r="AM2442" s="91"/>
    </row>
    <row r="2443" spans="37:39" x14ac:dyDescent="0.2">
      <c r="AK2443" s="2"/>
      <c r="AL2443" s="90"/>
      <c r="AM2443" s="91"/>
    </row>
    <row r="2444" spans="37:39" x14ac:dyDescent="0.2">
      <c r="AK2444" s="2"/>
      <c r="AL2444" s="90"/>
      <c r="AM2444" s="91"/>
    </row>
    <row r="2445" spans="37:39" x14ac:dyDescent="0.2">
      <c r="AK2445" s="2"/>
      <c r="AL2445" s="90"/>
      <c r="AM2445" s="91"/>
    </row>
    <row r="2446" spans="37:39" x14ac:dyDescent="0.2">
      <c r="AK2446" s="2"/>
      <c r="AL2446" s="90"/>
      <c r="AM2446" s="91"/>
    </row>
    <row r="2447" spans="37:39" x14ac:dyDescent="0.2">
      <c r="AK2447" s="2"/>
      <c r="AL2447" s="90"/>
      <c r="AM2447" s="91"/>
    </row>
    <row r="2448" spans="37:39" x14ac:dyDescent="0.2">
      <c r="AK2448" s="2"/>
      <c r="AL2448" s="90"/>
      <c r="AM2448" s="91"/>
    </row>
    <row r="2449" spans="36:39" ht="13.5" thickBot="1" x14ac:dyDescent="0.25">
      <c r="AK2449" s="2"/>
      <c r="AL2449" s="90"/>
      <c r="AM2449" s="91"/>
    </row>
    <row r="2450" spans="36:39" ht="13.5" thickBot="1" x14ac:dyDescent="0.25">
      <c r="AJ2450" s="87"/>
      <c r="AK2450" s="87"/>
      <c r="AL2450" s="89"/>
      <c r="AM2450" s="92"/>
    </row>
    <row r="2451" spans="36:39" x14ac:dyDescent="0.2">
      <c r="AK2451" s="2"/>
      <c r="AL2451" s="90"/>
      <c r="AM2451" s="91"/>
    </row>
    <row r="2452" spans="36:39" x14ac:dyDescent="0.2">
      <c r="AK2452" s="2"/>
      <c r="AL2452" s="90"/>
      <c r="AM2452" s="91"/>
    </row>
    <row r="2453" spans="36:39" x14ac:dyDescent="0.2">
      <c r="AK2453" s="2"/>
      <c r="AL2453" s="90"/>
      <c r="AM2453" s="91"/>
    </row>
    <row r="2454" spans="36:39" x14ac:dyDescent="0.2">
      <c r="AK2454" s="2"/>
      <c r="AL2454" s="90"/>
      <c r="AM2454" s="91"/>
    </row>
    <row r="2455" spans="36:39" x14ac:dyDescent="0.2">
      <c r="AK2455" s="2"/>
      <c r="AL2455" s="90"/>
      <c r="AM2455" s="91"/>
    </row>
    <row r="2456" spans="36:39" x14ac:dyDescent="0.2">
      <c r="AK2456" s="2"/>
      <c r="AL2456" s="90"/>
      <c r="AM2456" s="91"/>
    </row>
    <row r="2457" spans="36:39" x14ac:dyDescent="0.2">
      <c r="AK2457" s="2"/>
      <c r="AL2457" s="90"/>
      <c r="AM2457" s="91"/>
    </row>
    <row r="2458" spans="36:39" x14ac:dyDescent="0.2">
      <c r="AK2458" s="2"/>
      <c r="AL2458" s="90"/>
      <c r="AM2458" s="91"/>
    </row>
    <row r="2459" spans="36:39" x14ac:dyDescent="0.2">
      <c r="AK2459" s="2"/>
      <c r="AL2459" s="90"/>
      <c r="AM2459" s="91"/>
    </row>
    <row r="2460" spans="36:39" x14ac:dyDescent="0.2">
      <c r="AK2460" s="2"/>
      <c r="AL2460" s="90"/>
      <c r="AM2460" s="91"/>
    </row>
    <row r="2461" spans="36:39" x14ac:dyDescent="0.2">
      <c r="AK2461" s="2"/>
      <c r="AL2461" s="90"/>
      <c r="AM2461" s="91"/>
    </row>
    <row r="2462" spans="36:39" x14ac:dyDescent="0.2">
      <c r="AK2462" s="2"/>
      <c r="AL2462" s="90"/>
      <c r="AM2462" s="91"/>
    </row>
    <row r="2463" spans="36:39" x14ac:dyDescent="0.2">
      <c r="AK2463" s="2"/>
      <c r="AL2463" s="90"/>
      <c r="AM2463" s="91"/>
    </row>
    <row r="2464" spans="36:39" x14ac:dyDescent="0.2">
      <c r="AK2464" s="2"/>
      <c r="AL2464" s="90"/>
      <c r="AM2464" s="91"/>
    </row>
    <row r="2465" spans="37:39" x14ac:dyDescent="0.2">
      <c r="AK2465" s="2"/>
      <c r="AL2465" s="90"/>
      <c r="AM2465" s="91"/>
    </row>
    <row r="2466" spans="37:39" x14ac:dyDescent="0.2">
      <c r="AK2466" s="2"/>
      <c r="AL2466" s="90"/>
      <c r="AM2466" s="91"/>
    </row>
    <row r="2467" spans="37:39" x14ac:dyDescent="0.2">
      <c r="AK2467" s="2"/>
      <c r="AL2467" s="90"/>
      <c r="AM2467" s="91"/>
    </row>
    <row r="2468" spans="37:39" x14ac:dyDescent="0.2">
      <c r="AK2468" s="2"/>
      <c r="AL2468" s="90"/>
      <c r="AM2468" s="91"/>
    </row>
    <row r="2469" spans="37:39" x14ac:dyDescent="0.2">
      <c r="AK2469" s="2"/>
      <c r="AL2469" s="90"/>
      <c r="AM2469" s="91"/>
    </row>
    <row r="2470" spans="37:39" x14ac:dyDescent="0.2">
      <c r="AK2470" s="2"/>
      <c r="AL2470" s="90"/>
      <c r="AM2470" s="91"/>
    </row>
    <row r="2471" spans="37:39" x14ac:dyDescent="0.2">
      <c r="AK2471" s="2"/>
      <c r="AL2471" s="90"/>
      <c r="AM2471" s="91"/>
    </row>
    <row r="2472" spans="37:39" x14ac:dyDescent="0.2">
      <c r="AK2472" s="2"/>
      <c r="AL2472" s="90"/>
      <c r="AM2472" s="91"/>
    </row>
    <row r="2473" spans="37:39" x14ac:dyDescent="0.2">
      <c r="AK2473" s="2"/>
      <c r="AL2473" s="90"/>
      <c r="AM2473" s="91"/>
    </row>
    <row r="2474" spans="37:39" x14ac:dyDescent="0.2">
      <c r="AK2474" s="2"/>
      <c r="AL2474" s="90"/>
      <c r="AM2474" s="91"/>
    </row>
    <row r="2475" spans="37:39" x14ac:dyDescent="0.2">
      <c r="AK2475" s="2"/>
      <c r="AL2475" s="90"/>
      <c r="AM2475" s="91"/>
    </row>
    <row r="2476" spans="37:39" x14ac:dyDescent="0.2">
      <c r="AK2476" s="2"/>
      <c r="AL2476" s="90"/>
      <c r="AM2476" s="91"/>
    </row>
    <row r="2477" spans="37:39" x14ac:dyDescent="0.2">
      <c r="AK2477" s="2"/>
      <c r="AL2477" s="90"/>
      <c r="AM2477" s="91"/>
    </row>
    <row r="2478" spans="37:39" x14ac:dyDescent="0.2">
      <c r="AK2478" s="2"/>
      <c r="AL2478" s="90"/>
      <c r="AM2478" s="91"/>
    </row>
    <row r="2479" spans="37:39" x14ac:dyDescent="0.2">
      <c r="AK2479" s="2"/>
      <c r="AL2479" s="90"/>
      <c r="AM2479" s="91"/>
    </row>
    <row r="2480" spans="37:39" x14ac:dyDescent="0.2">
      <c r="AK2480" s="2"/>
      <c r="AL2480" s="90"/>
      <c r="AM2480" s="91"/>
    </row>
    <row r="2481" spans="37:39" x14ac:dyDescent="0.2">
      <c r="AK2481" s="2"/>
      <c r="AL2481" s="90"/>
      <c r="AM2481" s="91"/>
    </row>
    <row r="2482" spans="37:39" x14ac:dyDescent="0.2">
      <c r="AK2482" s="2"/>
      <c r="AL2482" s="90"/>
      <c r="AM2482" s="91"/>
    </row>
    <row r="2483" spans="37:39" x14ac:dyDescent="0.2">
      <c r="AK2483" s="2"/>
      <c r="AL2483" s="90"/>
      <c r="AM2483" s="91"/>
    </row>
    <row r="2484" spans="37:39" x14ac:dyDescent="0.2">
      <c r="AK2484" s="2"/>
      <c r="AL2484" s="90"/>
      <c r="AM2484" s="91"/>
    </row>
    <row r="2485" spans="37:39" x14ac:dyDescent="0.2">
      <c r="AK2485" s="2"/>
      <c r="AL2485" s="90"/>
      <c r="AM2485" s="91"/>
    </row>
    <row r="2486" spans="37:39" x14ac:dyDescent="0.2">
      <c r="AK2486" s="2"/>
      <c r="AL2486" s="90"/>
      <c r="AM2486" s="91"/>
    </row>
    <row r="2487" spans="37:39" x14ac:dyDescent="0.2">
      <c r="AK2487" s="2"/>
      <c r="AL2487" s="90"/>
      <c r="AM2487" s="91"/>
    </row>
    <row r="2488" spans="37:39" x14ac:dyDescent="0.2">
      <c r="AK2488" s="2"/>
      <c r="AL2488" s="90"/>
      <c r="AM2488" s="91"/>
    </row>
    <row r="2489" spans="37:39" x14ac:dyDescent="0.2">
      <c r="AK2489" s="2"/>
      <c r="AL2489" s="90"/>
      <c r="AM2489" s="91"/>
    </row>
    <row r="2490" spans="37:39" x14ac:dyDescent="0.2">
      <c r="AK2490" s="2"/>
      <c r="AL2490" s="90"/>
      <c r="AM2490" s="91"/>
    </row>
    <row r="2491" spans="37:39" x14ac:dyDescent="0.2">
      <c r="AK2491" s="2"/>
      <c r="AL2491" s="90"/>
      <c r="AM2491" s="91"/>
    </row>
    <row r="2492" spans="37:39" x14ac:dyDescent="0.2">
      <c r="AK2492" s="2"/>
      <c r="AL2492" s="90"/>
      <c r="AM2492" s="91"/>
    </row>
    <row r="2493" spans="37:39" x14ac:dyDescent="0.2">
      <c r="AK2493" s="2"/>
      <c r="AL2493" s="90"/>
      <c r="AM2493" s="91"/>
    </row>
    <row r="2494" spans="37:39" x14ac:dyDescent="0.2">
      <c r="AK2494" s="2"/>
      <c r="AL2494" s="90"/>
      <c r="AM2494" s="91"/>
    </row>
    <row r="2495" spans="37:39" x14ac:dyDescent="0.2">
      <c r="AK2495" s="2"/>
      <c r="AL2495" s="90"/>
      <c r="AM2495" s="91"/>
    </row>
    <row r="2496" spans="37:39" x14ac:dyDescent="0.2">
      <c r="AK2496" s="2"/>
      <c r="AL2496" s="90"/>
      <c r="AM2496" s="91"/>
    </row>
    <row r="2497" spans="37:39" x14ac:dyDescent="0.2">
      <c r="AK2497" s="2"/>
      <c r="AL2497" s="90"/>
      <c r="AM2497" s="91"/>
    </row>
    <row r="2498" spans="37:39" x14ac:dyDescent="0.2">
      <c r="AK2498" s="2"/>
      <c r="AL2498" s="90"/>
      <c r="AM2498" s="91"/>
    </row>
    <row r="2499" spans="37:39" x14ac:dyDescent="0.2">
      <c r="AK2499" s="2"/>
      <c r="AL2499" s="90"/>
      <c r="AM2499" s="91"/>
    </row>
    <row r="2500" spans="37:39" x14ac:dyDescent="0.2">
      <c r="AK2500" s="2"/>
      <c r="AL2500" s="90"/>
      <c r="AM2500" s="91"/>
    </row>
    <row r="2501" spans="37:39" x14ac:dyDescent="0.2">
      <c r="AK2501" s="2"/>
      <c r="AL2501" s="90"/>
      <c r="AM2501" s="91"/>
    </row>
    <row r="2502" spans="37:39" x14ac:dyDescent="0.2">
      <c r="AK2502" s="2"/>
      <c r="AL2502" s="90"/>
      <c r="AM2502" s="91"/>
    </row>
    <row r="2503" spans="37:39" x14ac:dyDescent="0.2">
      <c r="AK2503" s="2"/>
      <c r="AL2503" s="90"/>
      <c r="AM2503" s="91"/>
    </row>
    <row r="2504" spans="37:39" x14ac:dyDescent="0.2">
      <c r="AK2504" s="2"/>
      <c r="AL2504" s="90"/>
      <c r="AM2504" s="91"/>
    </row>
    <row r="2505" spans="37:39" x14ac:dyDescent="0.2">
      <c r="AK2505" s="2"/>
      <c r="AL2505" s="90"/>
      <c r="AM2505" s="91"/>
    </row>
    <row r="2506" spans="37:39" x14ac:dyDescent="0.2">
      <c r="AK2506" s="2"/>
      <c r="AL2506" s="90"/>
      <c r="AM2506" s="91"/>
    </row>
    <row r="2507" spans="37:39" x14ac:dyDescent="0.2">
      <c r="AK2507" s="2"/>
      <c r="AL2507" s="90"/>
      <c r="AM2507" s="91"/>
    </row>
    <row r="2508" spans="37:39" x14ac:dyDescent="0.2">
      <c r="AK2508" s="2"/>
      <c r="AL2508" s="90"/>
      <c r="AM2508" s="91"/>
    </row>
    <row r="2509" spans="37:39" x14ac:dyDescent="0.2">
      <c r="AK2509" s="2"/>
      <c r="AL2509" s="90"/>
      <c r="AM2509" s="91"/>
    </row>
    <row r="2510" spans="37:39" x14ac:dyDescent="0.2">
      <c r="AK2510" s="2"/>
      <c r="AL2510" s="90"/>
      <c r="AM2510" s="91"/>
    </row>
    <row r="2511" spans="37:39" x14ac:dyDescent="0.2">
      <c r="AK2511" s="2"/>
      <c r="AL2511" s="90"/>
      <c r="AM2511" s="91"/>
    </row>
    <row r="2512" spans="37:39" x14ac:dyDescent="0.2">
      <c r="AK2512" s="2"/>
      <c r="AL2512" s="90"/>
      <c r="AM2512" s="91"/>
    </row>
    <row r="2513" spans="37:39" x14ac:dyDescent="0.2">
      <c r="AK2513" s="2"/>
      <c r="AL2513" s="90"/>
      <c r="AM2513" s="91"/>
    </row>
    <row r="2514" spans="37:39" x14ac:dyDescent="0.2">
      <c r="AK2514" s="2"/>
      <c r="AL2514" s="90"/>
      <c r="AM2514" s="91"/>
    </row>
    <row r="2515" spans="37:39" x14ac:dyDescent="0.2">
      <c r="AK2515" s="2"/>
      <c r="AL2515" s="90"/>
      <c r="AM2515" s="91"/>
    </row>
    <row r="2516" spans="37:39" x14ac:dyDescent="0.2">
      <c r="AK2516" s="2"/>
      <c r="AL2516" s="90"/>
      <c r="AM2516" s="91"/>
    </row>
    <row r="2517" spans="37:39" x14ac:dyDescent="0.2">
      <c r="AK2517" s="2"/>
      <c r="AL2517" s="90"/>
      <c r="AM2517" s="91"/>
    </row>
    <row r="2518" spans="37:39" x14ac:dyDescent="0.2">
      <c r="AK2518" s="2"/>
      <c r="AL2518" s="90"/>
      <c r="AM2518" s="91"/>
    </row>
    <row r="2519" spans="37:39" x14ac:dyDescent="0.2">
      <c r="AK2519" s="2"/>
      <c r="AL2519" s="90"/>
      <c r="AM2519" s="91"/>
    </row>
    <row r="2520" spans="37:39" x14ac:dyDescent="0.2">
      <c r="AK2520" s="2"/>
      <c r="AL2520" s="90"/>
      <c r="AM2520" s="91"/>
    </row>
    <row r="2521" spans="37:39" x14ac:dyDescent="0.2">
      <c r="AK2521" s="2"/>
      <c r="AL2521" s="90"/>
      <c r="AM2521" s="91"/>
    </row>
    <row r="2522" spans="37:39" x14ac:dyDescent="0.2">
      <c r="AK2522" s="2"/>
      <c r="AL2522" s="90"/>
      <c r="AM2522" s="91"/>
    </row>
    <row r="2523" spans="37:39" x14ac:dyDescent="0.2">
      <c r="AK2523" s="2"/>
      <c r="AL2523" s="90"/>
      <c r="AM2523" s="91"/>
    </row>
    <row r="2524" spans="37:39" x14ac:dyDescent="0.2">
      <c r="AK2524" s="2"/>
      <c r="AL2524" s="90"/>
      <c r="AM2524" s="91"/>
    </row>
    <row r="2525" spans="37:39" x14ac:dyDescent="0.2">
      <c r="AK2525" s="2"/>
      <c r="AL2525" s="90"/>
      <c r="AM2525" s="91"/>
    </row>
    <row r="2526" spans="37:39" x14ac:dyDescent="0.2">
      <c r="AK2526" s="2"/>
      <c r="AL2526" s="90"/>
      <c r="AM2526" s="91"/>
    </row>
    <row r="2527" spans="37:39" x14ac:dyDescent="0.2">
      <c r="AK2527" s="2"/>
      <c r="AL2527" s="90"/>
      <c r="AM2527" s="91"/>
    </row>
    <row r="2528" spans="37:39" x14ac:dyDescent="0.2">
      <c r="AK2528" s="2"/>
      <c r="AL2528" s="90"/>
      <c r="AM2528" s="91"/>
    </row>
    <row r="2529" spans="36:39" x14ac:dyDescent="0.2">
      <c r="AK2529" s="2"/>
      <c r="AL2529" s="90"/>
      <c r="AM2529" s="91"/>
    </row>
    <row r="2530" spans="36:39" x14ac:dyDescent="0.2">
      <c r="AK2530" s="2"/>
      <c r="AL2530" s="90"/>
      <c r="AM2530" s="91"/>
    </row>
    <row r="2531" spans="36:39" x14ac:dyDescent="0.2">
      <c r="AK2531" s="2"/>
      <c r="AL2531" s="90"/>
      <c r="AM2531" s="91"/>
    </row>
    <row r="2532" spans="36:39" x14ac:dyDescent="0.2">
      <c r="AK2532" s="2"/>
      <c r="AL2532" s="90"/>
      <c r="AM2532" s="91"/>
    </row>
    <row r="2533" spans="36:39" ht="13.5" thickBot="1" x14ac:dyDescent="0.25">
      <c r="AK2533" s="2"/>
      <c r="AL2533" s="90"/>
      <c r="AM2533" s="91"/>
    </row>
    <row r="2534" spans="36:39" ht="13.5" thickBot="1" x14ac:dyDescent="0.25">
      <c r="AJ2534" s="87"/>
      <c r="AK2534" s="87"/>
      <c r="AL2534" s="89"/>
      <c r="AM2534" s="92"/>
    </row>
    <row r="2535" spans="36:39" x14ac:dyDescent="0.2">
      <c r="AK2535" s="2"/>
      <c r="AL2535" s="90"/>
      <c r="AM2535" s="91"/>
    </row>
    <row r="2536" spans="36:39" x14ac:dyDescent="0.2">
      <c r="AK2536" s="2"/>
      <c r="AL2536" s="90"/>
      <c r="AM2536" s="91"/>
    </row>
    <row r="2537" spans="36:39" x14ac:dyDescent="0.2">
      <c r="AK2537" s="2"/>
      <c r="AL2537" s="90"/>
      <c r="AM2537" s="91"/>
    </row>
    <row r="2538" spans="36:39" x14ac:dyDescent="0.2">
      <c r="AK2538" s="2"/>
      <c r="AL2538" s="90"/>
      <c r="AM2538" s="91"/>
    </row>
    <row r="2539" spans="36:39" x14ac:dyDescent="0.2">
      <c r="AK2539" s="2"/>
      <c r="AL2539" s="90"/>
      <c r="AM2539" s="91"/>
    </row>
    <row r="2540" spans="36:39" x14ac:dyDescent="0.2">
      <c r="AK2540" s="2"/>
      <c r="AL2540" s="90"/>
      <c r="AM2540" s="91"/>
    </row>
    <row r="2541" spans="36:39" x14ac:dyDescent="0.2">
      <c r="AK2541" s="2"/>
      <c r="AL2541" s="90"/>
      <c r="AM2541" s="91"/>
    </row>
    <row r="2542" spans="36:39" x14ac:dyDescent="0.2">
      <c r="AK2542" s="2"/>
      <c r="AL2542" s="90"/>
      <c r="AM2542" s="91"/>
    </row>
    <row r="2543" spans="36:39" x14ac:dyDescent="0.2">
      <c r="AK2543" s="2"/>
      <c r="AL2543" s="90"/>
      <c r="AM2543" s="91"/>
    </row>
    <row r="2544" spans="36:39" x14ac:dyDescent="0.2">
      <c r="AK2544" s="2"/>
      <c r="AL2544" s="90"/>
      <c r="AM2544" s="91"/>
    </row>
    <row r="2545" spans="37:39" x14ac:dyDescent="0.2">
      <c r="AK2545" s="2"/>
      <c r="AL2545" s="90"/>
      <c r="AM2545" s="91"/>
    </row>
    <row r="2546" spans="37:39" x14ac:dyDescent="0.2">
      <c r="AK2546" s="2"/>
      <c r="AL2546" s="90"/>
      <c r="AM2546" s="91"/>
    </row>
    <row r="2547" spans="37:39" x14ac:dyDescent="0.2">
      <c r="AK2547" s="2"/>
      <c r="AL2547" s="90"/>
      <c r="AM2547" s="91"/>
    </row>
    <row r="2548" spans="37:39" x14ac:dyDescent="0.2">
      <c r="AK2548" s="2"/>
      <c r="AL2548" s="90"/>
      <c r="AM2548" s="91"/>
    </row>
    <row r="2549" spans="37:39" x14ac:dyDescent="0.2">
      <c r="AK2549" s="2"/>
      <c r="AL2549" s="90"/>
      <c r="AM2549" s="91"/>
    </row>
    <row r="2550" spans="37:39" x14ac:dyDescent="0.2">
      <c r="AK2550" s="2"/>
      <c r="AL2550" s="90"/>
      <c r="AM2550" s="91"/>
    </row>
    <row r="2551" spans="37:39" x14ac:dyDescent="0.2">
      <c r="AK2551" s="2"/>
      <c r="AL2551" s="90"/>
      <c r="AM2551" s="91"/>
    </row>
    <row r="2552" spans="37:39" x14ac:dyDescent="0.2">
      <c r="AK2552" s="2"/>
      <c r="AL2552" s="90"/>
      <c r="AM2552" s="91"/>
    </row>
    <row r="2553" spans="37:39" x14ac:dyDescent="0.2">
      <c r="AK2553" s="2"/>
      <c r="AL2553" s="90"/>
      <c r="AM2553" s="91"/>
    </row>
    <row r="2554" spans="37:39" x14ac:dyDescent="0.2">
      <c r="AK2554" s="2"/>
      <c r="AL2554" s="90"/>
      <c r="AM2554" s="91"/>
    </row>
    <row r="2555" spans="37:39" x14ac:dyDescent="0.2">
      <c r="AK2555" s="2"/>
      <c r="AL2555" s="90"/>
      <c r="AM2555" s="91"/>
    </row>
    <row r="2556" spans="37:39" x14ac:dyDescent="0.2">
      <c r="AK2556" s="2"/>
      <c r="AL2556" s="90"/>
      <c r="AM2556" s="91"/>
    </row>
    <row r="2557" spans="37:39" x14ac:dyDescent="0.2">
      <c r="AK2557" s="2"/>
      <c r="AL2557" s="90"/>
      <c r="AM2557" s="91"/>
    </row>
    <row r="2558" spans="37:39" x14ac:dyDescent="0.2">
      <c r="AK2558" s="2"/>
      <c r="AL2558" s="90"/>
      <c r="AM2558" s="91"/>
    </row>
    <row r="2559" spans="37:39" x14ac:dyDescent="0.2">
      <c r="AK2559" s="2"/>
      <c r="AL2559" s="90"/>
      <c r="AM2559" s="91"/>
    </row>
    <row r="2560" spans="37:39" x14ac:dyDescent="0.2">
      <c r="AK2560" s="2"/>
      <c r="AL2560" s="90"/>
      <c r="AM2560" s="91"/>
    </row>
    <row r="2561" spans="37:39" x14ac:dyDescent="0.2">
      <c r="AK2561" s="2"/>
      <c r="AL2561" s="90"/>
      <c r="AM2561" s="91"/>
    </row>
    <row r="2562" spans="37:39" x14ac:dyDescent="0.2">
      <c r="AK2562" s="2"/>
      <c r="AL2562" s="90"/>
      <c r="AM2562" s="91"/>
    </row>
    <row r="2563" spans="37:39" x14ac:dyDescent="0.2">
      <c r="AK2563" s="2"/>
      <c r="AL2563" s="90"/>
      <c r="AM2563" s="91"/>
    </row>
    <row r="2564" spans="37:39" x14ac:dyDescent="0.2">
      <c r="AK2564" s="2"/>
      <c r="AL2564" s="90"/>
      <c r="AM2564" s="91"/>
    </row>
    <row r="2565" spans="37:39" x14ac:dyDescent="0.2">
      <c r="AK2565" s="2"/>
      <c r="AL2565" s="90"/>
      <c r="AM2565" s="91"/>
    </row>
    <row r="2566" spans="37:39" x14ac:dyDescent="0.2">
      <c r="AK2566" s="2"/>
      <c r="AL2566" s="90"/>
      <c r="AM2566" s="91"/>
    </row>
    <row r="2567" spans="37:39" x14ac:dyDescent="0.2">
      <c r="AK2567" s="2"/>
      <c r="AL2567" s="90"/>
      <c r="AM2567" s="91"/>
    </row>
    <row r="2568" spans="37:39" x14ac:dyDescent="0.2">
      <c r="AK2568" s="2"/>
      <c r="AL2568" s="90"/>
      <c r="AM2568" s="91"/>
    </row>
    <row r="2569" spans="37:39" x14ac:dyDescent="0.2">
      <c r="AK2569" s="2"/>
      <c r="AL2569" s="90"/>
      <c r="AM2569" s="91"/>
    </row>
    <row r="2570" spans="37:39" x14ac:dyDescent="0.2">
      <c r="AK2570" s="2"/>
      <c r="AL2570" s="90"/>
      <c r="AM2570" s="91"/>
    </row>
    <row r="2571" spans="37:39" x14ac:dyDescent="0.2">
      <c r="AK2571" s="2"/>
      <c r="AL2571" s="90"/>
      <c r="AM2571" s="91"/>
    </row>
    <row r="2572" spans="37:39" x14ac:dyDescent="0.2">
      <c r="AK2572" s="2"/>
      <c r="AL2572" s="90"/>
      <c r="AM2572" s="91"/>
    </row>
    <row r="2573" spans="37:39" x14ac:dyDescent="0.2">
      <c r="AK2573" s="2"/>
      <c r="AL2573" s="90"/>
      <c r="AM2573" s="91"/>
    </row>
    <row r="2574" spans="37:39" x14ac:dyDescent="0.2">
      <c r="AK2574" s="2"/>
      <c r="AL2574" s="90"/>
      <c r="AM2574" s="91"/>
    </row>
    <row r="2575" spans="37:39" x14ac:dyDescent="0.2">
      <c r="AK2575" s="2"/>
      <c r="AL2575" s="90"/>
      <c r="AM2575" s="91"/>
    </row>
    <row r="2576" spans="37:39" x14ac:dyDescent="0.2">
      <c r="AK2576" s="2"/>
      <c r="AL2576" s="90"/>
      <c r="AM2576" s="91"/>
    </row>
    <row r="2577" spans="37:39" x14ac:dyDescent="0.2">
      <c r="AK2577" s="2"/>
      <c r="AL2577" s="90"/>
      <c r="AM2577" s="91"/>
    </row>
    <row r="2578" spans="37:39" x14ac:dyDescent="0.2">
      <c r="AK2578" s="2"/>
      <c r="AL2578" s="90"/>
      <c r="AM2578" s="91"/>
    </row>
    <row r="2579" spans="37:39" x14ac:dyDescent="0.2">
      <c r="AK2579" s="2"/>
      <c r="AL2579" s="90"/>
      <c r="AM2579" s="91"/>
    </row>
    <row r="2580" spans="37:39" x14ac:dyDescent="0.2">
      <c r="AK2580" s="2"/>
      <c r="AL2580" s="90"/>
      <c r="AM2580" s="91"/>
    </row>
    <row r="2581" spans="37:39" x14ac:dyDescent="0.2">
      <c r="AK2581" s="2"/>
      <c r="AL2581" s="90"/>
      <c r="AM2581" s="91"/>
    </row>
    <row r="2582" spans="37:39" x14ac:dyDescent="0.2">
      <c r="AK2582" s="2"/>
      <c r="AL2582" s="90"/>
      <c r="AM2582" s="91"/>
    </row>
    <row r="2583" spans="37:39" x14ac:dyDescent="0.2">
      <c r="AK2583" s="2"/>
      <c r="AL2583" s="90"/>
      <c r="AM2583" s="91"/>
    </row>
    <row r="2584" spans="37:39" x14ac:dyDescent="0.2">
      <c r="AK2584" s="2"/>
      <c r="AL2584" s="90"/>
      <c r="AM2584" s="91"/>
    </row>
    <row r="2585" spans="37:39" x14ac:dyDescent="0.2">
      <c r="AK2585" s="2"/>
      <c r="AL2585" s="90"/>
      <c r="AM2585" s="91"/>
    </row>
    <row r="2586" spans="37:39" x14ac:dyDescent="0.2">
      <c r="AK2586" s="2"/>
      <c r="AL2586" s="90"/>
      <c r="AM2586" s="91"/>
    </row>
    <row r="2587" spans="37:39" x14ac:dyDescent="0.2">
      <c r="AK2587" s="2"/>
      <c r="AL2587" s="90"/>
      <c r="AM2587" s="91"/>
    </row>
    <row r="2588" spans="37:39" x14ac:dyDescent="0.2">
      <c r="AK2588" s="2"/>
      <c r="AL2588" s="90"/>
      <c r="AM2588" s="91"/>
    </row>
    <row r="2589" spans="37:39" x14ac:dyDescent="0.2">
      <c r="AK2589" s="2"/>
      <c r="AL2589" s="90"/>
      <c r="AM2589" s="91"/>
    </row>
    <row r="2590" spans="37:39" x14ac:dyDescent="0.2">
      <c r="AK2590" s="2"/>
      <c r="AL2590" s="90"/>
      <c r="AM2590" s="91"/>
    </row>
    <row r="2591" spans="37:39" x14ac:dyDescent="0.2">
      <c r="AK2591" s="2"/>
      <c r="AL2591" s="90"/>
      <c r="AM2591" s="91"/>
    </row>
    <row r="2592" spans="37:39" x14ac:dyDescent="0.2">
      <c r="AK2592" s="2"/>
      <c r="AL2592" s="90"/>
      <c r="AM2592" s="91"/>
    </row>
    <row r="2593" spans="37:39" x14ac:dyDescent="0.2">
      <c r="AK2593" s="2"/>
      <c r="AL2593" s="90"/>
      <c r="AM2593" s="91"/>
    </row>
    <row r="2594" spans="37:39" x14ac:dyDescent="0.2">
      <c r="AK2594" s="2"/>
      <c r="AL2594" s="90"/>
      <c r="AM2594" s="91"/>
    </row>
    <row r="2595" spans="37:39" x14ac:dyDescent="0.2">
      <c r="AK2595" s="2"/>
      <c r="AL2595" s="90"/>
      <c r="AM2595" s="91"/>
    </row>
    <row r="2596" spans="37:39" x14ac:dyDescent="0.2">
      <c r="AK2596" s="2"/>
      <c r="AL2596" s="90"/>
      <c r="AM2596" s="91"/>
    </row>
    <row r="2597" spans="37:39" x14ac:dyDescent="0.2">
      <c r="AK2597" s="2"/>
      <c r="AL2597" s="90"/>
      <c r="AM2597" s="91"/>
    </row>
    <row r="2598" spans="37:39" x14ac:dyDescent="0.2">
      <c r="AK2598" s="2"/>
      <c r="AL2598" s="90"/>
      <c r="AM2598" s="91"/>
    </row>
    <row r="2599" spans="37:39" x14ac:dyDescent="0.2">
      <c r="AK2599" s="2"/>
      <c r="AL2599" s="90"/>
      <c r="AM2599" s="91"/>
    </row>
    <row r="2600" spans="37:39" x14ac:dyDescent="0.2">
      <c r="AK2600" s="2"/>
      <c r="AL2600" s="90"/>
      <c r="AM2600" s="91"/>
    </row>
    <row r="2601" spans="37:39" x14ac:dyDescent="0.2">
      <c r="AK2601" s="2"/>
      <c r="AL2601" s="90"/>
      <c r="AM2601" s="91"/>
    </row>
    <row r="2602" spans="37:39" x14ac:dyDescent="0.2">
      <c r="AK2602" s="2"/>
      <c r="AL2602" s="90"/>
      <c r="AM2602" s="91"/>
    </row>
    <row r="2603" spans="37:39" x14ac:dyDescent="0.2">
      <c r="AK2603" s="2"/>
      <c r="AL2603" s="90"/>
      <c r="AM2603" s="91"/>
    </row>
    <row r="2604" spans="37:39" x14ac:dyDescent="0.2">
      <c r="AK2604" s="2"/>
      <c r="AL2604" s="90"/>
      <c r="AM2604" s="91"/>
    </row>
    <row r="2605" spans="37:39" x14ac:dyDescent="0.2">
      <c r="AK2605" s="2"/>
      <c r="AL2605" s="90"/>
      <c r="AM2605" s="91"/>
    </row>
    <row r="2606" spans="37:39" x14ac:dyDescent="0.2">
      <c r="AK2606" s="2"/>
      <c r="AL2606" s="90"/>
      <c r="AM2606" s="91"/>
    </row>
    <row r="2607" spans="37:39" x14ac:dyDescent="0.2">
      <c r="AK2607" s="2"/>
      <c r="AL2607" s="90"/>
      <c r="AM2607" s="91"/>
    </row>
    <row r="2608" spans="37:39" x14ac:dyDescent="0.2">
      <c r="AK2608" s="2"/>
      <c r="AL2608" s="90"/>
      <c r="AM2608" s="91"/>
    </row>
    <row r="2609" spans="36:39" x14ac:dyDescent="0.2">
      <c r="AK2609" s="2"/>
      <c r="AL2609" s="90"/>
      <c r="AM2609" s="91"/>
    </row>
    <row r="2610" spans="36:39" x14ac:dyDescent="0.2">
      <c r="AK2610" s="2"/>
      <c r="AL2610" s="90"/>
      <c r="AM2610" s="91"/>
    </row>
    <row r="2611" spans="36:39" x14ac:dyDescent="0.2">
      <c r="AK2611" s="2"/>
      <c r="AL2611" s="90"/>
      <c r="AM2611" s="91"/>
    </row>
    <row r="2612" spans="36:39" x14ac:dyDescent="0.2">
      <c r="AK2612" s="2"/>
      <c r="AL2612" s="90"/>
      <c r="AM2612" s="91"/>
    </row>
    <row r="2613" spans="36:39" x14ac:dyDescent="0.2">
      <c r="AK2613" s="2"/>
      <c r="AL2613" s="90"/>
      <c r="AM2613" s="91"/>
    </row>
    <row r="2614" spans="36:39" x14ac:dyDescent="0.2">
      <c r="AK2614" s="2"/>
      <c r="AL2614" s="90"/>
      <c r="AM2614" s="91"/>
    </row>
    <row r="2615" spans="36:39" x14ac:dyDescent="0.2">
      <c r="AK2615" s="2"/>
      <c r="AL2615" s="90"/>
      <c r="AM2615" s="91"/>
    </row>
    <row r="2616" spans="36:39" x14ac:dyDescent="0.2">
      <c r="AK2616" s="2"/>
      <c r="AL2616" s="90"/>
      <c r="AM2616" s="91"/>
    </row>
    <row r="2617" spans="36:39" ht="13.5" thickBot="1" x14ac:dyDescent="0.25">
      <c r="AK2617" s="2"/>
      <c r="AL2617" s="90"/>
      <c r="AM2617" s="91"/>
    </row>
    <row r="2618" spans="36:39" ht="13.5" thickBot="1" x14ac:dyDescent="0.25">
      <c r="AJ2618" s="87"/>
      <c r="AK2618" s="87"/>
      <c r="AL2618" s="89"/>
      <c r="AM2618" s="92"/>
    </row>
    <row r="2619" spans="36:39" x14ac:dyDescent="0.2">
      <c r="AL2619" s="90"/>
      <c r="AM2619" s="91"/>
    </row>
  </sheetData>
  <mergeCells count="8">
    <mergeCell ref="B14:C14"/>
    <mergeCell ref="D22:D25"/>
    <mergeCell ref="F1:M1"/>
    <mergeCell ref="F3:M3"/>
    <mergeCell ref="F4:M4"/>
    <mergeCell ref="I6:I13"/>
    <mergeCell ref="B8:B13"/>
    <mergeCell ref="J9:M13"/>
  </mergeCells>
  <hyperlinks>
    <hyperlink ref="F1" r:id="rId1" xr:uid="{5DF9831F-A843-4235-B5C4-80ABC2EFD599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D43D3-032F-4A7F-B35E-42B1503AD2B3}">
  <dimension ref="B1:Z1869"/>
  <sheetViews>
    <sheetView topLeftCell="G10" zoomScale="112" zoomScaleNormal="112" workbookViewId="0">
      <selection activeCell="X19" sqref="X19:X22"/>
    </sheetView>
  </sheetViews>
  <sheetFormatPr defaultRowHeight="11.25" x14ac:dyDescent="0.2"/>
  <cols>
    <col min="2" max="2" width="19" customWidth="1"/>
    <col min="3" max="3" width="16.1640625" customWidth="1"/>
    <col min="4" max="4" width="9.33203125" style="198"/>
    <col min="5" max="6" width="10.6640625" bestFit="1" customWidth="1"/>
    <col min="7" max="7" width="9.6640625" bestFit="1" customWidth="1"/>
    <col min="8" max="8" width="9.6640625" customWidth="1"/>
    <col min="9" max="9" width="11.83203125" bestFit="1" customWidth="1"/>
    <col min="10" max="10" width="11.83203125" customWidth="1"/>
    <col min="11" max="11" width="12.5" bestFit="1" customWidth="1"/>
    <col min="17" max="17" width="17.6640625" customWidth="1"/>
    <col min="18" max="18" width="12.6640625" bestFit="1" customWidth="1"/>
    <col min="20" max="20" width="19.6640625" customWidth="1"/>
    <col min="21" max="21" width="22.1640625" bestFit="1" customWidth="1"/>
    <col min="22" max="22" width="8.33203125" bestFit="1" customWidth="1"/>
    <col min="23" max="23" width="3.1640625" bestFit="1" customWidth="1"/>
    <col min="26" max="26" width="17.33203125" bestFit="1" customWidth="1"/>
  </cols>
  <sheetData>
    <row r="1" spans="2:26" x14ac:dyDescent="0.2">
      <c r="E1">
        <f>'CONTROL (2)'!F26</f>
        <v>129.746337890625</v>
      </c>
      <c r="F1">
        <f>'CONTROL (2)'!G26</f>
        <v>128.00000000000023</v>
      </c>
      <c r="U1" s="228">
        <f>V11-U2</f>
        <v>0.6339745962155614</v>
      </c>
    </row>
    <row r="2" spans="2:26" x14ac:dyDescent="0.2">
      <c r="E2" s="199">
        <f>E88</f>
        <v>12.235901813473824</v>
      </c>
      <c r="F2" s="199">
        <f>F88</f>
        <v>12.073187656900135</v>
      </c>
      <c r="U2">
        <f>U3-1</f>
        <v>0.3660254037844386</v>
      </c>
    </row>
    <row r="3" spans="2:26" x14ac:dyDescent="0.2">
      <c r="E3" s="227" t="s">
        <v>57</v>
      </c>
      <c r="F3" s="227" t="s">
        <v>58</v>
      </c>
      <c r="G3" s="227" t="s">
        <v>56</v>
      </c>
      <c r="U3">
        <f>U4/2</f>
        <v>1.3660254037844386</v>
      </c>
    </row>
    <row r="4" spans="2:26" x14ac:dyDescent="0.2">
      <c r="B4" s="200"/>
      <c r="U4" s="225">
        <f>U5+U7</f>
        <v>2.7320508075688772</v>
      </c>
    </row>
    <row r="5" spans="2:26" x14ac:dyDescent="0.2">
      <c r="B5" s="201"/>
      <c r="D5" s="198">
        <v>-1</v>
      </c>
      <c r="E5" s="202">
        <v>0.1</v>
      </c>
      <c r="F5" s="202">
        <v>0.1</v>
      </c>
      <c r="G5" s="202">
        <v>0.1</v>
      </c>
      <c r="H5" s="227"/>
      <c r="I5" s="227" t="s">
        <v>59</v>
      </c>
      <c r="J5" s="227"/>
      <c r="U5" s="225">
        <f>SQRT(3)</f>
        <v>1.7320508075688772</v>
      </c>
      <c r="Y5">
        <v>1</v>
      </c>
      <c r="Z5" s="224">
        <f>SQRT(Y5)</f>
        <v>1</v>
      </c>
    </row>
    <row r="6" spans="2:26" x14ac:dyDescent="0.2">
      <c r="B6" s="201">
        <v>16.563469999999999</v>
      </c>
      <c r="C6" s="204">
        <v>16.6110930000001</v>
      </c>
      <c r="D6" s="198">
        <v>0</v>
      </c>
      <c r="E6" s="202">
        <v>0.1</v>
      </c>
      <c r="F6" s="202">
        <v>0.1</v>
      </c>
      <c r="I6" s="203">
        <f>E6-F6</f>
        <v>0</v>
      </c>
      <c r="J6" s="203">
        <f t="shared" ref="J6:K69" si="0">I6/I7</f>
        <v>0</v>
      </c>
      <c r="K6" s="203">
        <f t="shared" si="0"/>
        <v>0</v>
      </c>
      <c r="Q6">
        <v>1.5</v>
      </c>
      <c r="R6" s="223">
        <f>Q6^12</f>
        <v>129.746337890625</v>
      </c>
      <c r="T6" s="227" t="s">
        <v>45</v>
      </c>
      <c r="U6" s="225">
        <f>SQRT(5)</f>
        <v>2.2360679774997898</v>
      </c>
      <c r="V6" s="228">
        <f>U6/U$6</f>
        <v>1</v>
      </c>
      <c r="W6">
        <f>U6*U6</f>
        <v>5.0000000000000009</v>
      </c>
      <c r="Y6">
        <v>2</v>
      </c>
      <c r="Z6" s="224">
        <f>SQRT(Y6)</f>
        <v>1.4142135623730951</v>
      </c>
    </row>
    <row r="7" spans="2:26" x14ac:dyDescent="0.2">
      <c r="B7" s="200">
        <v>16.563475</v>
      </c>
      <c r="C7" s="204">
        <v>16.611094000000101</v>
      </c>
      <c r="D7" s="198">
        <v>1</v>
      </c>
      <c r="E7">
        <f>E6+(E6/$B$9)</f>
        <v>0.1060373767960064</v>
      </c>
      <c r="F7">
        <f t="shared" ref="F7:F38" si="1">F6+(F6/$C$24)</f>
        <v>0.10602006656748805</v>
      </c>
      <c r="I7" s="203">
        <f t="shared" ref="I7:I69" si="2">E7-F7</f>
        <v>1.7310228518349624E-5</v>
      </c>
      <c r="J7" s="203">
        <f t="shared" si="0"/>
        <v>0.47157033685711308</v>
      </c>
      <c r="K7">
        <f t="shared" ref="K7:K68" si="3">I7/I8</f>
        <v>0.47157033685711308</v>
      </c>
      <c r="Q7">
        <v>1.49830707688</v>
      </c>
      <c r="R7" s="223">
        <f>Q7^12</f>
        <v>128.00000000340196</v>
      </c>
      <c r="T7" s="227">
        <v>1</v>
      </c>
      <c r="U7">
        <v>1</v>
      </c>
      <c r="V7" s="228">
        <f>U7/U$6</f>
        <v>0.44721359549995793</v>
      </c>
      <c r="Y7">
        <v>3</v>
      </c>
      <c r="Z7" s="224">
        <f t="shared" ref="Z7:Z70" si="4">SQRT(Y7)</f>
        <v>1.7320508075688772</v>
      </c>
    </row>
    <row r="8" spans="2:26" x14ac:dyDescent="0.2">
      <c r="B8" s="201">
        <v>16.563479999999998</v>
      </c>
      <c r="C8" s="204">
        <v>16.611095000000098</v>
      </c>
      <c r="D8" s="198">
        <v>2</v>
      </c>
      <c r="E8">
        <f t="shared" ref="E8:E70" si="5">E7+(E7/$B$9)</f>
        <v>0.11243925277778237</v>
      </c>
      <c r="F8">
        <f t="shared" si="1"/>
        <v>0.11240254514974597</v>
      </c>
      <c r="I8" s="203">
        <f t="shared" si="2"/>
        <v>3.6707628036397599E-5</v>
      </c>
      <c r="J8" s="203">
        <f t="shared" si="0"/>
        <v>0.62876044774632367</v>
      </c>
      <c r="K8">
        <f t="shared" si="3"/>
        <v>0.62876044774632367</v>
      </c>
      <c r="T8" s="227" t="s">
        <v>46</v>
      </c>
      <c r="U8" s="225">
        <f>SUM(U6:U7)</f>
        <v>3.2360679774997898</v>
      </c>
      <c r="V8" s="228">
        <f>U8/U$6</f>
        <v>1.4472135954999579</v>
      </c>
      <c r="Y8">
        <v>4</v>
      </c>
      <c r="Z8" s="224">
        <f t="shared" si="4"/>
        <v>2</v>
      </c>
    </row>
    <row r="9" spans="2:26" x14ac:dyDescent="0.2">
      <c r="B9" s="231">
        <v>16.563485</v>
      </c>
      <c r="C9" s="204">
        <v>16.611096000000099</v>
      </c>
      <c r="D9" s="198">
        <v>3</v>
      </c>
      <c r="E9">
        <f t="shared" si="5"/>
        <v>0.11922763413459118</v>
      </c>
      <c r="F9">
        <f t="shared" si="1"/>
        <v>0.11916925319131148</v>
      </c>
      <c r="I9" s="203">
        <f t="shared" si="2"/>
        <v>5.8380943279701114E-5</v>
      </c>
      <c r="J9" s="203">
        <f t="shared" si="0"/>
        <v>0.70735550214346732</v>
      </c>
      <c r="K9">
        <f t="shared" si="3"/>
        <v>0.70735550214346732</v>
      </c>
      <c r="T9" s="227" t="s">
        <v>47</v>
      </c>
      <c r="U9" s="225">
        <f>U8/2</f>
        <v>1.6180339887498949</v>
      </c>
      <c r="V9" s="228">
        <f>U9/U$6</f>
        <v>0.72360679774997894</v>
      </c>
      <c r="Y9">
        <v>5</v>
      </c>
      <c r="Z9" s="224">
        <f t="shared" si="4"/>
        <v>2.2360679774997898</v>
      </c>
    </row>
    <row r="10" spans="2:26" x14ac:dyDescent="0.2">
      <c r="B10" s="200">
        <v>16.563495</v>
      </c>
      <c r="C10" s="204">
        <v>16.611098000000101</v>
      </c>
      <c r="D10" s="198">
        <v>5</v>
      </c>
      <c r="E10">
        <f t="shared" si="5"/>
        <v>0.12642585565226039</v>
      </c>
      <c r="F10">
        <f t="shared" si="1"/>
        <v>0.12634332156140679</v>
      </c>
      <c r="I10" s="203">
        <f t="shared" si="2"/>
        <v>8.2534090853597641E-5</v>
      </c>
      <c r="J10" s="203">
        <f t="shared" si="0"/>
        <v>0.7545125339438018</v>
      </c>
      <c r="K10">
        <f t="shared" si="3"/>
        <v>0.7545125339438018</v>
      </c>
      <c r="T10" s="227" t="s">
        <v>48</v>
      </c>
      <c r="U10" s="225">
        <f>U9-T7</f>
        <v>0.6180339887498949</v>
      </c>
      <c r="V10" s="228">
        <f t="shared" ref="V10" si="6">U10/U$6</f>
        <v>0.27639320225002106</v>
      </c>
      <c r="Y10">
        <v>6</v>
      </c>
      <c r="Z10" s="224">
        <f t="shared" si="4"/>
        <v>2.4494897427831779</v>
      </c>
    </row>
    <row r="11" spans="2:26" x14ac:dyDescent="0.2">
      <c r="B11" s="201">
        <v>16.563500000000001</v>
      </c>
      <c r="C11" s="204">
        <v>16.611099000000099</v>
      </c>
      <c r="D11" s="198">
        <v>6</v>
      </c>
      <c r="E11">
        <f t="shared" si="5"/>
        <v>0.13405866092556251</v>
      </c>
      <c r="F11">
        <f t="shared" si="1"/>
        <v>0.13394927362297895</v>
      </c>
      <c r="I11" s="203">
        <f t="shared" si="2"/>
        <v>1.0938730258355789E-4</v>
      </c>
      <c r="J11" s="203">
        <f t="shared" si="0"/>
        <v>0.78595055444589923</v>
      </c>
      <c r="K11">
        <f t="shared" si="3"/>
        <v>0.78595055444589923</v>
      </c>
      <c r="U11" s="228">
        <f>U9+U10</f>
        <v>2.2360679774997898</v>
      </c>
      <c r="V11" s="228">
        <f>V9+V10</f>
        <v>1</v>
      </c>
      <c r="Y11">
        <v>7</v>
      </c>
      <c r="Z11" s="224">
        <f t="shared" si="4"/>
        <v>2.6457513110645907</v>
      </c>
    </row>
    <row r="12" spans="2:26" x14ac:dyDescent="0.2">
      <c r="B12" s="200">
        <v>16.563504999999999</v>
      </c>
      <c r="C12" s="204">
        <v>16.6111000000001</v>
      </c>
      <c r="D12" s="198">
        <v>7</v>
      </c>
      <c r="E12">
        <f t="shared" si="5"/>
        <v>0.14215228741331931</v>
      </c>
      <c r="F12">
        <f t="shared" si="1"/>
        <v>0.14201310906174899</v>
      </c>
      <c r="I12" s="203">
        <f t="shared" si="2"/>
        <v>1.3917835157031822E-4</v>
      </c>
      <c r="J12" s="203">
        <f t="shared" si="0"/>
        <v>0.80840628277721227</v>
      </c>
      <c r="K12">
        <f t="shared" si="3"/>
        <v>0.80840628277721227</v>
      </c>
      <c r="U12" s="225">
        <f>V11-U10</f>
        <v>0.3819660112501051</v>
      </c>
      <c r="V12" s="228">
        <f>U10+U12</f>
        <v>1</v>
      </c>
      <c r="Y12">
        <v>8</v>
      </c>
      <c r="Z12" s="224">
        <f t="shared" si="4"/>
        <v>2.8284271247461903</v>
      </c>
    </row>
    <row r="13" spans="2:26" x14ac:dyDescent="0.2">
      <c r="B13" s="201">
        <v>16.563510000000001</v>
      </c>
      <c r="C13" s="204">
        <v>16.611101000000101</v>
      </c>
      <c r="D13" s="198">
        <v>8</v>
      </c>
      <c r="E13">
        <f t="shared" si="5"/>
        <v>0.15073455662860338</v>
      </c>
      <c r="F13">
        <f t="shared" si="1"/>
        <v>0.15056239276182568</v>
      </c>
      <c r="I13" s="203">
        <f t="shared" si="2"/>
        <v>1.7216386677770812E-4</v>
      </c>
      <c r="J13" s="203">
        <f t="shared" si="0"/>
        <v>0.82524807850209958</v>
      </c>
      <c r="K13">
        <f t="shared" si="3"/>
        <v>0.82524807850209958</v>
      </c>
      <c r="Y13">
        <v>9</v>
      </c>
      <c r="Z13" s="224">
        <f t="shared" si="4"/>
        <v>3</v>
      </c>
    </row>
    <row r="14" spans="2:26" x14ac:dyDescent="0.2">
      <c r="B14" s="200">
        <v>16.563514999999999</v>
      </c>
      <c r="C14" s="204">
        <v>16.611102000000098</v>
      </c>
      <c r="D14" s="198">
        <v>9</v>
      </c>
      <c r="E14">
        <f t="shared" si="5"/>
        <v>0.15983496977406181</v>
      </c>
      <c r="F14">
        <f t="shared" si="1"/>
        <v>0.15962634903169037</v>
      </c>
      <c r="I14" s="203">
        <f t="shared" si="2"/>
        <v>2.086207423714348E-4</v>
      </c>
      <c r="J14" s="203">
        <f t="shared" si="0"/>
        <v>0.83834725248924946</v>
      </c>
      <c r="K14">
        <f t="shared" si="3"/>
        <v>0.83834725248924946</v>
      </c>
      <c r="Y14">
        <v>10</v>
      </c>
      <c r="Z14" s="224">
        <f t="shared" si="4"/>
        <v>3.1622776601683795</v>
      </c>
    </row>
    <row r="15" spans="2:26" x14ac:dyDescent="0.2">
      <c r="B15" s="201">
        <v>16.56352</v>
      </c>
      <c r="C15" s="204">
        <v>16.611103000000099</v>
      </c>
      <c r="D15" s="198">
        <v>10</v>
      </c>
      <c r="E15">
        <f t="shared" si="5"/>
        <v>0.16948480915110486</v>
      </c>
      <c r="F15">
        <f t="shared" si="1"/>
        <v>0.16923596150264894</v>
      </c>
      <c r="I15" s="203">
        <f t="shared" si="2"/>
        <v>2.4884764845592433E-4</v>
      </c>
      <c r="J15" s="203">
        <f t="shared" si="0"/>
        <v>0.84882659125999049</v>
      </c>
      <c r="K15">
        <f t="shared" si="3"/>
        <v>0.84882659125999049</v>
      </c>
      <c r="Y15">
        <v>11</v>
      </c>
      <c r="Z15" s="224">
        <f t="shared" si="4"/>
        <v>3.3166247903553998</v>
      </c>
    </row>
    <row r="16" spans="2:26" x14ac:dyDescent="0.2">
      <c r="B16" s="200">
        <v>16.563524999999998</v>
      </c>
      <c r="C16" s="204">
        <v>16.6111040000001</v>
      </c>
      <c r="D16" s="198">
        <v>11</v>
      </c>
      <c r="E16">
        <f t="shared" si="5"/>
        <v>0.1797172456915494</v>
      </c>
      <c r="F16">
        <f t="shared" si="1"/>
        <v>0.17942407904123683</v>
      </c>
      <c r="I16" s="203">
        <f t="shared" si="2"/>
        <v>2.9316665031256517E-4</v>
      </c>
      <c r="J16" s="203">
        <f t="shared" si="0"/>
        <v>0.85740059532797341</v>
      </c>
      <c r="K16">
        <f t="shared" si="3"/>
        <v>0.85740059532797341</v>
      </c>
      <c r="Y16">
        <v>12</v>
      </c>
      <c r="Z16" s="224">
        <f t="shared" si="4"/>
        <v>3.4641016151377544</v>
      </c>
    </row>
    <row r="17" spans="2:26" x14ac:dyDescent="0.2">
      <c r="B17" s="201">
        <v>16.56353</v>
      </c>
      <c r="C17" s="204">
        <v>16.611105000000101</v>
      </c>
      <c r="D17" s="198">
        <v>12</v>
      </c>
      <c r="E17">
        <f t="shared" si="5"/>
        <v>0.1905674529813528</v>
      </c>
      <c r="F17">
        <f t="shared" si="1"/>
        <v>0.19022552803762166</v>
      </c>
      <c r="G17">
        <f>F17</f>
        <v>0.19022552803762166</v>
      </c>
      <c r="I17" s="203">
        <f t="shared" si="2"/>
        <v>3.4192494373114224E-4</v>
      </c>
      <c r="J17" s="203">
        <f t="shared" si="0"/>
        <v>0.86454559836872824</v>
      </c>
      <c r="K17">
        <f t="shared" si="3"/>
        <v>0.86454559836872824</v>
      </c>
      <c r="Y17">
        <v>13</v>
      </c>
      <c r="Z17" s="224">
        <f t="shared" si="4"/>
        <v>3.6055512754639891</v>
      </c>
    </row>
    <row r="18" spans="2:26" x14ac:dyDescent="0.2">
      <c r="B18" s="200">
        <v>16.563535000000002</v>
      </c>
      <c r="C18" s="204">
        <v>16.611106000000099</v>
      </c>
      <c r="D18" s="198">
        <v>13</v>
      </c>
      <c r="E18">
        <f t="shared" si="5"/>
        <v>0.20207272816838939</v>
      </c>
      <c r="F18">
        <f t="shared" si="1"/>
        <v>0.20167723145384212</v>
      </c>
      <c r="I18" s="203">
        <f t="shared" si="2"/>
        <v>3.9549671454727764E-4</v>
      </c>
      <c r="J18" s="203">
        <f t="shared" si="0"/>
        <v>0.87059136985011953</v>
      </c>
      <c r="K18">
        <f t="shared" si="3"/>
        <v>0.87059136985011953</v>
      </c>
      <c r="Y18">
        <v>14</v>
      </c>
      <c r="Z18" s="224">
        <f t="shared" si="4"/>
        <v>3.7416573867739413</v>
      </c>
    </row>
    <row r="19" spans="2:26" x14ac:dyDescent="0.2">
      <c r="B19" s="201">
        <v>16.56354</v>
      </c>
      <c r="C19" s="204">
        <v>16.6111070000001</v>
      </c>
      <c r="D19" s="198">
        <v>14</v>
      </c>
      <c r="E19">
        <f t="shared" si="5"/>
        <v>0.21427262016988483</v>
      </c>
      <c r="F19">
        <f t="shared" si="1"/>
        <v>0.21381833503883033</v>
      </c>
      <c r="I19" s="203">
        <f t="shared" si="2"/>
        <v>4.542851310544993E-4</v>
      </c>
      <c r="J19" s="203">
        <f t="shared" si="0"/>
        <v>0.87577345939214035</v>
      </c>
      <c r="K19">
        <f t="shared" si="3"/>
        <v>0.87577345939214035</v>
      </c>
      <c r="V19" t="s">
        <v>60</v>
      </c>
      <c r="W19">
        <v>10</v>
      </c>
      <c r="X19">
        <f>W19^1</f>
        <v>10</v>
      </c>
      <c r="Y19">
        <v>15</v>
      </c>
      <c r="Z19" s="224">
        <f t="shared" si="4"/>
        <v>3.872983346207417</v>
      </c>
    </row>
    <row r="20" spans="2:26" x14ac:dyDescent="0.2">
      <c r="B20" s="200">
        <v>16.563545000000001</v>
      </c>
      <c r="C20" s="204">
        <v>16.611108000000101</v>
      </c>
      <c r="D20" s="198">
        <v>15</v>
      </c>
      <c r="E20">
        <f t="shared" si="5"/>
        <v>0.22720906562021637</v>
      </c>
      <c r="F20">
        <f t="shared" si="1"/>
        <v>0.2266903411416625</v>
      </c>
      <c r="I20" s="203">
        <f t="shared" si="2"/>
        <v>5.1872447855386139E-4</v>
      </c>
      <c r="J20" s="203">
        <f t="shared" si="0"/>
        <v>0.88026460338257972</v>
      </c>
      <c r="K20">
        <f t="shared" si="3"/>
        <v>0.88026460338257972</v>
      </c>
      <c r="V20" t="s">
        <v>61</v>
      </c>
      <c r="W20">
        <v>10</v>
      </c>
      <c r="X20">
        <f>W20^2</f>
        <v>100</v>
      </c>
      <c r="Y20">
        <v>16</v>
      </c>
      <c r="Z20" s="224">
        <f t="shared" si="4"/>
        <v>4</v>
      </c>
    </row>
    <row r="21" spans="2:26" x14ac:dyDescent="0.2">
      <c r="B21" s="201">
        <v>16.563549999999999</v>
      </c>
      <c r="C21" s="204">
        <v>16.611109000000098</v>
      </c>
      <c r="D21" s="198">
        <v>16</v>
      </c>
      <c r="E21">
        <f t="shared" si="5"/>
        <v>0.24092653302639425</v>
      </c>
      <c r="F21">
        <f t="shared" si="1"/>
        <v>0.24033725058045632</v>
      </c>
      <c r="I21" s="203">
        <f t="shared" si="2"/>
        <v>5.8928244593792201E-4</v>
      </c>
      <c r="J21" s="203">
        <f t="shared" si="0"/>
        <v>0.8841943541123074</v>
      </c>
      <c r="K21">
        <f t="shared" si="3"/>
        <v>0.8841943541123074</v>
      </c>
      <c r="V21" t="s">
        <v>62</v>
      </c>
      <c r="W21">
        <v>10</v>
      </c>
      <c r="X21">
        <f>W21^3</f>
        <v>1000</v>
      </c>
      <c r="Y21">
        <v>17</v>
      </c>
      <c r="Z21" s="224">
        <f t="shared" si="4"/>
        <v>4.1231056256176606</v>
      </c>
    </row>
    <row r="22" spans="2:26" x14ac:dyDescent="0.2">
      <c r="B22" s="200">
        <v>16.563555000000001</v>
      </c>
      <c r="C22" s="204">
        <v>16.6111100000001</v>
      </c>
      <c r="D22" s="198">
        <v>17</v>
      </c>
      <c r="E22">
        <f t="shared" si="5"/>
        <v>0.25547217562675245</v>
      </c>
      <c r="F22">
        <f t="shared" si="1"/>
        <v>0.25480571305187033</v>
      </c>
      <c r="I22" s="203">
        <f t="shared" si="2"/>
        <v>6.6646257488212068E-4</v>
      </c>
      <c r="J22" s="203">
        <f t="shared" si="0"/>
        <v>0.88766178098027426</v>
      </c>
      <c r="K22">
        <f t="shared" si="3"/>
        <v>0.88766178098027426</v>
      </c>
      <c r="V22" t="s">
        <v>63</v>
      </c>
      <c r="W22">
        <v>10</v>
      </c>
      <c r="X22">
        <f>W22^4</f>
        <v>10000</v>
      </c>
      <c r="Y22">
        <v>18</v>
      </c>
      <c r="Z22" s="224">
        <f t="shared" si="4"/>
        <v>4.2426406871192848</v>
      </c>
    </row>
    <row r="23" spans="2:26" x14ac:dyDescent="0.2">
      <c r="B23" s="201">
        <v>16.563559999999999</v>
      </c>
      <c r="C23" s="204">
        <v>16.611111000000101</v>
      </c>
      <c r="D23" s="198">
        <v>18</v>
      </c>
      <c r="E23">
        <f t="shared" si="5"/>
        <v>0.27089599347829474</v>
      </c>
      <c r="F23">
        <f t="shared" si="1"/>
        <v>0.27014518659535547</v>
      </c>
      <c r="I23" s="203">
        <f t="shared" si="2"/>
        <v>7.5080688293927E-4</v>
      </c>
      <c r="J23" s="203">
        <f t="shared" si="0"/>
        <v>0.89074393796357698</v>
      </c>
      <c r="K23">
        <f t="shared" si="3"/>
        <v>0.89074393796357698</v>
      </c>
      <c r="Y23">
        <v>19</v>
      </c>
      <c r="Z23" s="224">
        <f t="shared" si="4"/>
        <v>4.358898943540674</v>
      </c>
    </row>
    <row r="24" spans="2:26" x14ac:dyDescent="0.2">
      <c r="B24" s="200">
        <v>16.563565000000001</v>
      </c>
      <c r="C24" s="230">
        <v>16.611112000000102</v>
      </c>
      <c r="D24" s="198">
        <v>19</v>
      </c>
      <c r="E24">
        <f t="shared" si="5"/>
        <v>0.28725100532986431</v>
      </c>
      <c r="F24">
        <f t="shared" si="1"/>
        <v>0.28640810665726063</v>
      </c>
      <c r="I24" s="203">
        <f t="shared" si="2"/>
        <v>8.4289867260367579E-4</v>
      </c>
      <c r="J24" s="203">
        <f t="shared" si="0"/>
        <v>0.8935016571491845</v>
      </c>
      <c r="K24">
        <f t="shared" si="3"/>
        <v>0.8935016571491845</v>
      </c>
      <c r="Y24">
        <v>20</v>
      </c>
      <c r="Z24" s="224">
        <f t="shared" si="4"/>
        <v>4.4721359549995796</v>
      </c>
    </row>
    <row r="25" spans="2:26" x14ac:dyDescent="0.2">
      <c r="B25" s="201">
        <v>16.563569999999999</v>
      </c>
      <c r="C25" s="204">
        <v>16.611113000000099</v>
      </c>
      <c r="D25" s="198">
        <v>20</v>
      </c>
      <c r="E25">
        <f t="shared" si="5"/>
        <v>0.30459343087194463</v>
      </c>
      <c r="F25">
        <f t="shared" si="1"/>
        <v>0.30365006533270988</v>
      </c>
      <c r="I25" s="203">
        <f t="shared" si="2"/>
        <v>9.4336553923474176E-4</v>
      </c>
      <c r="J25" s="203">
        <f t="shared" si="0"/>
        <v>0.89598360420669576</v>
      </c>
      <c r="K25">
        <f t="shared" si="3"/>
        <v>0.89598360420669576</v>
      </c>
      <c r="Y25">
        <v>21</v>
      </c>
      <c r="Z25" s="224">
        <f t="shared" si="4"/>
        <v>4.5825756949558398</v>
      </c>
    </row>
    <row r="26" spans="2:26" x14ac:dyDescent="0.2">
      <c r="B26" s="200">
        <v>16.563575</v>
      </c>
      <c r="C26" s="204">
        <v>16.6111140000001</v>
      </c>
      <c r="D26" s="198">
        <v>21</v>
      </c>
      <c r="E26">
        <f t="shared" si="5"/>
        <v>0.3229828839895672</v>
      </c>
      <c r="F26">
        <f t="shared" si="1"/>
        <v>0.32193000139795996</v>
      </c>
      <c r="I26" s="203">
        <f t="shared" si="2"/>
        <v>1.0528825916072404E-3</v>
      </c>
      <c r="J26" s="203">
        <f t="shared" si="0"/>
        <v>0.89822917515448031</v>
      </c>
      <c r="K26">
        <f t="shared" si="3"/>
        <v>0.89822917515448031</v>
      </c>
      <c r="Y26">
        <v>22</v>
      </c>
      <c r="Z26" s="224">
        <f t="shared" si="4"/>
        <v>4.6904157598234297</v>
      </c>
    </row>
    <row r="27" spans="2:26" x14ac:dyDescent="0.2">
      <c r="B27" s="201">
        <v>16.563580000000002</v>
      </c>
      <c r="C27" s="204">
        <v>16.611115000000101</v>
      </c>
      <c r="D27" s="198">
        <v>22</v>
      </c>
      <c r="E27">
        <f t="shared" si="5"/>
        <v>0.34248257768262558</v>
      </c>
      <c r="F27">
        <f t="shared" si="1"/>
        <v>0.34131040178283234</v>
      </c>
      <c r="I27" s="203">
        <f t="shared" si="2"/>
        <v>1.1721758997932374E-3</v>
      </c>
      <c r="J27" s="203">
        <f t="shared" si="0"/>
        <v>0.90027060309835394</v>
      </c>
      <c r="K27">
        <f t="shared" si="3"/>
        <v>0.90027060309835394</v>
      </c>
      <c r="Y27">
        <v>23</v>
      </c>
      <c r="Z27" s="224">
        <f t="shared" si="4"/>
        <v>4.7958315233127191</v>
      </c>
    </row>
    <row r="28" spans="2:26" x14ac:dyDescent="0.2">
      <c r="B28" s="200">
        <v>16.563585</v>
      </c>
      <c r="C28" s="204">
        <v>16.611116000000099</v>
      </c>
      <c r="D28" s="198">
        <v>23</v>
      </c>
      <c r="E28">
        <f t="shared" si="5"/>
        <v>0.36315954135800099</v>
      </c>
      <c r="F28">
        <f t="shared" si="1"/>
        <v>0.36185751517191972</v>
      </c>
      <c r="I28" s="203">
        <f t="shared" si="2"/>
        <v>1.3020261860812732E-3</v>
      </c>
      <c r="J28" s="203">
        <f t="shared" si="0"/>
        <v>0.90213451538672074</v>
      </c>
      <c r="K28">
        <f t="shared" si="3"/>
        <v>0.90213451538672074</v>
      </c>
      <c r="Y28">
        <v>24</v>
      </c>
      <c r="Z28" s="224">
        <f t="shared" si="4"/>
        <v>4.8989794855663558</v>
      </c>
    </row>
    <row r="29" spans="2:26" x14ac:dyDescent="0.2">
      <c r="B29" s="201">
        <v>16.563590000000001</v>
      </c>
      <c r="C29" s="204">
        <v>16.6111170000001</v>
      </c>
      <c r="D29" s="198">
        <v>24</v>
      </c>
      <c r="E29">
        <f t="shared" si="5"/>
        <v>0.38508485124043218</v>
      </c>
      <c r="F29">
        <f t="shared" si="1"/>
        <v>0.38364157846472741</v>
      </c>
      <c r="G29">
        <f>F29</f>
        <v>0.38364157846472741</v>
      </c>
      <c r="I29" s="203">
        <f t="shared" si="2"/>
        <v>1.4432727757047736E-3</v>
      </c>
      <c r="J29" s="203">
        <f t="shared" si="0"/>
        <v>0.90384310147647873</v>
      </c>
      <c r="K29">
        <f t="shared" si="3"/>
        <v>0.90384310147647873</v>
      </c>
      <c r="Y29">
        <v>25</v>
      </c>
      <c r="Z29" s="224">
        <f t="shared" si="4"/>
        <v>5</v>
      </c>
    </row>
    <row r="30" spans="2:26" x14ac:dyDescent="0.2">
      <c r="B30" s="200">
        <v>16.563594999999999</v>
      </c>
      <c r="C30" s="204">
        <v>16.611118000000101</v>
      </c>
      <c r="D30" s="198">
        <v>25</v>
      </c>
      <c r="E30">
        <f t="shared" si="5"/>
        <v>0.40833387469415777</v>
      </c>
      <c r="F30">
        <f t="shared" si="1"/>
        <v>0.40673705686886585</v>
      </c>
      <c r="I30" s="203">
        <f t="shared" si="2"/>
        <v>1.5968178252919185E-3</v>
      </c>
      <c r="J30" s="203">
        <f t="shared" si="0"/>
        <v>0.90541500051148105</v>
      </c>
      <c r="K30">
        <f t="shared" si="3"/>
        <v>0.90541500051148105</v>
      </c>
      <c r="Y30">
        <v>26</v>
      </c>
      <c r="Z30" s="224">
        <f t="shared" si="4"/>
        <v>5.0990195135927845</v>
      </c>
    </row>
    <row r="31" spans="2:26" x14ac:dyDescent="0.2">
      <c r="B31" s="201">
        <v>16.563600000000001</v>
      </c>
      <c r="C31" s="204">
        <v>16.611119000000102</v>
      </c>
      <c r="D31" s="198">
        <v>26</v>
      </c>
      <c r="E31">
        <f t="shared" si="5"/>
        <v>0.43298652929517667</v>
      </c>
      <c r="F31">
        <f t="shared" si="1"/>
        <v>0.43122289844701328</v>
      </c>
      <c r="I31" s="203">
        <f t="shared" si="2"/>
        <v>1.7636308481633889E-3</v>
      </c>
      <c r="J31" s="203">
        <f t="shared" si="0"/>
        <v>0.90686598407492658</v>
      </c>
      <c r="K31">
        <f t="shared" si="3"/>
        <v>0.90686598407492658</v>
      </c>
      <c r="Y31">
        <v>27</v>
      </c>
      <c r="Z31" s="224">
        <f t="shared" si="4"/>
        <v>5.196152422706632</v>
      </c>
    </row>
    <row r="32" spans="2:26" x14ac:dyDescent="0.2">
      <c r="B32" s="200">
        <v>16.563604999999999</v>
      </c>
      <c r="C32" s="204">
        <v>16.611120000000099</v>
      </c>
      <c r="D32" s="198">
        <v>27</v>
      </c>
      <c r="E32">
        <f t="shared" si="5"/>
        <v>0.4591275575446771</v>
      </c>
      <c r="F32">
        <f t="shared" si="1"/>
        <v>0.45718280398777483</v>
      </c>
      <c r="I32" s="203">
        <f t="shared" si="2"/>
        <v>1.9447535569022678E-3</v>
      </c>
      <c r="J32" s="203">
        <f t="shared" si="0"/>
        <v>0.90820948721925665</v>
      </c>
      <c r="K32">
        <f t="shared" si="3"/>
        <v>0.90820948721925665</v>
      </c>
      <c r="Y32">
        <v>28</v>
      </c>
      <c r="Z32" s="224">
        <f t="shared" si="4"/>
        <v>5.2915026221291814</v>
      </c>
    </row>
    <row r="33" spans="2:26" x14ac:dyDescent="0.2">
      <c r="B33" s="201">
        <v>16.563610000000001</v>
      </c>
      <c r="C33" s="204">
        <v>16.6111210000001</v>
      </c>
      <c r="D33" s="198">
        <v>28</v>
      </c>
      <c r="E33">
        <f t="shared" si="5"/>
        <v>0.48684681816795033</v>
      </c>
      <c r="F33">
        <f t="shared" si="1"/>
        <v>0.48470551312294724</v>
      </c>
      <c r="I33" s="203">
        <f t="shared" si="2"/>
        <v>2.1413050450030946E-3</v>
      </c>
      <c r="J33" s="203">
        <f t="shared" si="0"/>
        <v>0.90945702570362841</v>
      </c>
      <c r="K33">
        <f t="shared" si="3"/>
        <v>0.90945702570362841</v>
      </c>
      <c r="Y33">
        <v>29</v>
      </c>
      <c r="Z33" s="224">
        <f t="shared" si="4"/>
        <v>5.3851648071345037</v>
      </c>
    </row>
    <row r="34" spans="2:26" x14ac:dyDescent="0.2">
      <c r="B34" s="200">
        <v>16.563614999999999</v>
      </c>
      <c r="C34" s="204">
        <v>16.611122000000101</v>
      </c>
      <c r="D34" s="198">
        <v>29</v>
      </c>
      <c r="E34">
        <f t="shared" si="5"/>
        <v>0.51623959500011762</v>
      </c>
      <c r="F34">
        <f t="shared" si="1"/>
        <v>0.51388510766923312</v>
      </c>
      <c r="I34" s="203">
        <f t="shared" si="2"/>
        <v>2.3544873308845027E-3</v>
      </c>
      <c r="J34" s="203">
        <f t="shared" si="0"/>
        <v>0.91061852690668588</v>
      </c>
      <c r="K34">
        <f t="shared" si="3"/>
        <v>0.91061852690668588</v>
      </c>
      <c r="Y34">
        <v>30</v>
      </c>
      <c r="Z34" s="224">
        <f t="shared" si="4"/>
        <v>5.4772255750516612</v>
      </c>
    </row>
    <row r="35" spans="2:26" x14ac:dyDescent="0.2">
      <c r="B35" s="201">
        <v>16.56362</v>
      </c>
      <c r="C35" s="204">
        <v>16.611123000000099</v>
      </c>
      <c r="D35" s="198">
        <v>30</v>
      </c>
      <c r="E35">
        <f t="shared" si="5"/>
        <v>0.54740692452045214</v>
      </c>
      <c r="F35">
        <f t="shared" si="1"/>
        <v>0.54482133323132853</v>
      </c>
      <c r="I35" s="203">
        <f t="shared" si="2"/>
        <v>2.5855912891236121E-3</v>
      </c>
      <c r="J35" s="203">
        <f t="shared" si="0"/>
        <v>0.911702594556559</v>
      </c>
      <c r="K35">
        <f t="shared" si="3"/>
        <v>0.911702594556559</v>
      </c>
      <c r="Y35">
        <v>31</v>
      </c>
      <c r="Z35" s="224">
        <f t="shared" si="4"/>
        <v>5.5677643628300215</v>
      </c>
    </row>
    <row r="36" spans="2:26" x14ac:dyDescent="0.2">
      <c r="B36" s="200">
        <v>16.563624999999998</v>
      </c>
      <c r="C36" s="204">
        <v>16.6111240000001</v>
      </c>
      <c r="D36" s="198">
        <v>31</v>
      </c>
      <c r="E36">
        <f t="shared" si="5"/>
        <v>0.58045594316118221</v>
      </c>
      <c r="F36">
        <f t="shared" si="1"/>
        <v>0.57761994016573037</v>
      </c>
      <c r="I36" s="203">
        <f t="shared" si="2"/>
        <v>2.8360029954518362E-3</v>
      </c>
      <c r="J36" s="203">
        <f t="shared" si="0"/>
        <v>0.9127167222229059</v>
      </c>
      <c r="K36">
        <f t="shared" si="3"/>
        <v>0.9127167222229059</v>
      </c>
      <c r="Y36">
        <v>32</v>
      </c>
      <c r="Z36" s="224">
        <f t="shared" si="4"/>
        <v>5.6568542494923806</v>
      </c>
    </row>
    <row r="37" spans="2:26" x14ac:dyDescent="0.2">
      <c r="B37" s="201">
        <v>16.56363</v>
      </c>
      <c r="C37" s="204">
        <v>16.611125000000101</v>
      </c>
      <c r="D37" s="198">
        <v>32</v>
      </c>
      <c r="E37">
        <f t="shared" si="5"/>
        <v>0.6155002555846355</v>
      </c>
      <c r="F37">
        <f t="shared" si="1"/>
        <v>0.61239304507079195</v>
      </c>
      <c r="I37" s="203">
        <f t="shared" si="2"/>
        <v>3.1072105138435502E-3</v>
      </c>
      <c r="J37" s="203">
        <f t="shared" si="0"/>
        <v>0.91366746677915511</v>
      </c>
      <c r="K37">
        <f t="shared" si="3"/>
        <v>0.91366746677915511</v>
      </c>
      <c r="Y37">
        <v>33</v>
      </c>
      <c r="Z37" s="224">
        <f t="shared" si="4"/>
        <v>5.7445626465380286</v>
      </c>
    </row>
    <row r="38" spans="2:26" x14ac:dyDescent="0.2">
      <c r="B38" s="200">
        <v>16.563635000000001</v>
      </c>
      <c r="C38" s="204">
        <v>16.611126000000102</v>
      </c>
      <c r="D38" s="198">
        <v>33</v>
      </c>
      <c r="E38">
        <f t="shared" si="5"/>
        <v>0.65266032519466233</v>
      </c>
      <c r="F38">
        <f t="shared" si="1"/>
        <v>0.64925951403872062</v>
      </c>
      <c r="I38" s="203">
        <f t="shared" si="2"/>
        <v>3.4008111559417076E-3</v>
      </c>
      <c r="J38" s="203">
        <f t="shared" si="0"/>
        <v>0.91456059032626424</v>
      </c>
      <c r="K38">
        <f t="shared" si="3"/>
        <v>0.91456059032626424</v>
      </c>
      <c r="Y38">
        <v>34</v>
      </c>
      <c r="Z38" s="224">
        <f t="shared" si="4"/>
        <v>5.8309518948453007</v>
      </c>
    </row>
    <row r="39" spans="2:26" x14ac:dyDescent="0.2">
      <c r="B39" s="201">
        <v>16.5636399999999</v>
      </c>
      <c r="C39" s="204">
        <v>16.611127000000099</v>
      </c>
      <c r="D39" s="198">
        <v>34</v>
      </c>
      <c r="E39">
        <f t="shared" si="5"/>
        <v>0.69206388822470477</v>
      </c>
      <c r="F39">
        <f t="shared" ref="F39:F70" si="7">F38+(F38/$C$24)</f>
        <v>0.68834536897960097</v>
      </c>
      <c r="I39" s="203">
        <f t="shared" si="2"/>
        <v>3.7185192451038018E-3</v>
      </c>
      <c r="J39" s="203">
        <f t="shared" si="0"/>
        <v>0.91540117707087842</v>
      </c>
      <c r="K39">
        <f t="shared" si="3"/>
        <v>0.91540117707087842</v>
      </c>
      <c r="Y39">
        <v>35</v>
      </c>
      <c r="Z39" s="224">
        <f t="shared" si="4"/>
        <v>5.9160797830996161</v>
      </c>
    </row>
    <row r="40" spans="2:26" x14ac:dyDescent="0.2">
      <c r="B40" s="200">
        <v>16.563644999999902</v>
      </c>
      <c r="C40" s="204">
        <v>16.6111280000001</v>
      </c>
      <c r="D40" s="198">
        <v>35</v>
      </c>
      <c r="E40">
        <f t="shared" si="5"/>
        <v>0.73384639282592279</v>
      </c>
      <c r="F40">
        <f t="shared" si="7"/>
        <v>0.72978421840639407</v>
      </c>
      <c r="I40" s="203">
        <f t="shared" si="2"/>
        <v>4.062174419528719E-3</v>
      </c>
      <c r="J40" s="203">
        <f t="shared" si="0"/>
        <v>0.91619373016758332</v>
      </c>
      <c r="K40">
        <f t="shared" si="3"/>
        <v>0.91619373016758332</v>
      </c>
      <c r="Y40">
        <v>36</v>
      </c>
      <c r="Z40" s="224">
        <f t="shared" si="4"/>
        <v>6</v>
      </c>
    </row>
    <row r="41" spans="2:26" x14ac:dyDescent="0.2">
      <c r="B41" s="201">
        <v>16.5636499999999</v>
      </c>
      <c r="C41" s="204">
        <v>16.611129000000101</v>
      </c>
      <c r="D41" s="198">
        <v>36</v>
      </c>
      <c r="E41">
        <f t="shared" si="5"/>
        <v>0.77815146466472496</v>
      </c>
      <c r="F41">
        <f t="shared" si="7"/>
        <v>0.77371771415348134</v>
      </c>
      <c r="G41">
        <f>F41</f>
        <v>0.77371771415348134</v>
      </c>
      <c r="I41" s="203">
        <f t="shared" si="2"/>
        <v>4.4337505112436171E-3</v>
      </c>
      <c r="J41" s="203">
        <f t="shared" si="0"/>
        <v>0.91694225242026151</v>
      </c>
      <c r="K41">
        <f t="shared" si="3"/>
        <v>0.91694225242026151</v>
      </c>
      <c r="Y41">
        <v>37</v>
      </c>
      <c r="Z41" s="224">
        <f t="shared" si="4"/>
        <v>6.0827625302982193</v>
      </c>
    </row>
    <row r="42" spans="2:26" x14ac:dyDescent="0.2">
      <c r="B42" s="200">
        <v>16.563654999999901</v>
      </c>
      <c r="C42" s="204">
        <v>16.611130000000099</v>
      </c>
      <c r="D42" s="198">
        <v>37</v>
      </c>
      <c r="E42">
        <f t="shared" si="5"/>
        <v>0.82513140063017698</v>
      </c>
      <c r="F42">
        <f t="shared" si="7"/>
        <v>0.82029603558996778</v>
      </c>
      <c r="I42" s="203">
        <f t="shared" si="2"/>
        <v>4.8353650402092052E-3</v>
      </c>
      <c r="J42" s="203">
        <f t="shared" si="0"/>
        <v>0.91765031389739882</v>
      </c>
      <c r="K42">
        <f t="shared" si="3"/>
        <v>0.91765031389739882</v>
      </c>
      <c r="Y42">
        <v>38</v>
      </c>
      <c r="Z42" s="224">
        <f t="shared" si="4"/>
        <v>6.164414002968976</v>
      </c>
    </row>
    <row r="43" spans="2:26" x14ac:dyDescent="0.2">
      <c r="B43" s="201">
        <v>16.563659999999899</v>
      </c>
      <c r="C43" s="204">
        <v>16.6111310000001</v>
      </c>
      <c r="D43" s="198">
        <v>38</v>
      </c>
      <c r="E43">
        <f t="shared" si="5"/>
        <v>0.87494769234838587</v>
      </c>
      <c r="F43">
        <f t="shared" si="7"/>
        <v>0.86967840298294918</v>
      </c>
      <c r="I43" s="203">
        <f t="shared" si="2"/>
        <v>5.2692893654366912E-3</v>
      </c>
      <c r="J43" s="203">
        <f t="shared" si="0"/>
        <v>0.91832110887076102</v>
      </c>
      <c r="K43">
        <f t="shared" si="3"/>
        <v>0.91832110887076102</v>
      </c>
      <c r="Y43">
        <v>39</v>
      </c>
      <c r="Z43" s="224">
        <f t="shared" si="4"/>
        <v>6.2449979983983983</v>
      </c>
    </row>
    <row r="44" spans="2:26" x14ac:dyDescent="0.2">
      <c r="B44" s="200">
        <v>16.563664999999901</v>
      </c>
      <c r="C44" s="204">
        <v>16.611132000000101</v>
      </c>
      <c r="D44" s="198">
        <v>39</v>
      </c>
      <c r="E44">
        <f t="shared" si="5"/>
        <v>0.92777158130342074</v>
      </c>
      <c r="F44">
        <f t="shared" si="7"/>
        <v>0.92203362176558956</v>
      </c>
      <c r="I44" s="203">
        <f t="shared" si="2"/>
        <v>5.7379595378311832E-3</v>
      </c>
      <c r="J44" s="203">
        <f t="shared" si="0"/>
        <v>0.91895750399447462</v>
      </c>
      <c r="K44">
        <f t="shared" si="3"/>
        <v>0.91895750399447462</v>
      </c>
      <c r="Y44">
        <v>40</v>
      </c>
      <c r="Z44" s="224">
        <f t="shared" si="4"/>
        <v>6.324555320336759</v>
      </c>
    </row>
    <row r="45" spans="2:26" x14ac:dyDescent="0.2">
      <c r="B45" s="201">
        <v>16.563669999999899</v>
      </c>
      <c r="C45" s="204">
        <v>16.611133000000098</v>
      </c>
      <c r="D45" s="198">
        <v>40</v>
      </c>
      <c r="E45">
        <f t="shared" si="5"/>
        <v>0.98378464747297512</v>
      </c>
      <c r="F45">
        <f t="shared" si="7"/>
        <v>0.97754065957049896</v>
      </c>
      <c r="I45" s="203">
        <f t="shared" si="2"/>
        <v>6.2439879024761558E-3</v>
      </c>
      <c r="J45" s="203">
        <f t="shared" si="0"/>
        <v>0.91956207925726607</v>
      </c>
      <c r="K45">
        <f t="shared" si="3"/>
        <v>0.91956207925726607</v>
      </c>
      <c r="Y45">
        <v>41</v>
      </c>
      <c r="Z45" s="224">
        <f t="shared" si="4"/>
        <v>6.4031242374328485</v>
      </c>
    </row>
    <row r="46" spans="2:26" x14ac:dyDescent="0.2">
      <c r="B46" s="200">
        <v>16.5636749999999</v>
      </c>
      <c r="C46" s="204">
        <v>16.611134000000099</v>
      </c>
      <c r="D46" s="198">
        <v>41</v>
      </c>
      <c r="E46">
        <f t="shared" si="5"/>
        <v>1.0431794335021818</v>
      </c>
      <c r="F46">
        <f t="shared" si="7"/>
        <v>1.0363892580009046</v>
      </c>
      <c r="I46" s="203">
        <f t="shared" si="2"/>
        <v>6.7901755012771403E-3</v>
      </c>
      <c r="J46" s="203">
        <f t="shared" si="0"/>
        <v>0.92013716294161163</v>
      </c>
      <c r="K46">
        <f t="shared" si="3"/>
        <v>0.92013716294161163</v>
      </c>
      <c r="Y46">
        <v>42</v>
      </c>
      <c r="Z46" s="224">
        <f t="shared" si="4"/>
        <v>6.4807406984078604</v>
      </c>
    </row>
    <row r="47" spans="2:26" x14ac:dyDescent="0.2">
      <c r="B47" s="201">
        <v>16.563679999999898</v>
      </c>
      <c r="C47" s="204">
        <v>16.6111350000001</v>
      </c>
      <c r="D47" s="198">
        <v>42</v>
      </c>
      <c r="E47">
        <f t="shared" si="5"/>
        <v>1.1061601065611535</v>
      </c>
      <c r="F47">
        <f t="shared" si="7"/>
        <v>1.0987805812308544</v>
      </c>
      <c r="I47" s="203">
        <f t="shared" si="2"/>
        <v>7.3795253302990638E-3</v>
      </c>
      <c r="J47" s="203">
        <f t="shared" si="0"/>
        <v>0.92068486158886464</v>
      </c>
      <c r="K47">
        <f t="shared" si="3"/>
        <v>0.92068486158886464</v>
      </c>
      <c r="Y47">
        <v>43</v>
      </c>
      <c r="Z47" s="224">
        <f t="shared" si="4"/>
        <v>6.5574385243020004</v>
      </c>
    </row>
    <row r="48" spans="2:26" x14ac:dyDescent="0.2">
      <c r="B48" s="200">
        <v>16.5636849999999</v>
      </c>
      <c r="C48" s="204">
        <v>16.611136000000101</v>
      </c>
      <c r="D48" s="198">
        <v>43</v>
      </c>
      <c r="E48">
        <f t="shared" si="5"/>
        <v>1.1729431601613562</v>
      </c>
      <c r="F48">
        <f t="shared" si="7"/>
        <v>1.1649279036515838</v>
      </c>
      <c r="I48" s="203">
        <f t="shared" si="2"/>
        <v>8.0152565097724171E-3</v>
      </c>
      <c r="J48" s="203">
        <f t="shared" si="0"/>
        <v>0.92120708578300869</v>
      </c>
      <c r="K48">
        <f t="shared" si="3"/>
        <v>0.92120708578300869</v>
      </c>
      <c r="Y48">
        <v>44</v>
      </c>
      <c r="Z48" s="224">
        <f t="shared" si="4"/>
        <v>6.6332495807107996</v>
      </c>
    </row>
    <row r="49" spans="2:26" x14ac:dyDescent="0.2">
      <c r="B49" s="201">
        <v>16.563689999999902</v>
      </c>
      <c r="C49" s="204">
        <v>16.611137000000099</v>
      </c>
      <c r="D49" s="198">
        <v>44</v>
      </c>
      <c r="E49">
        <f t="shared" si="5"/>
        <v>1.2437581583432822</v>
      </c>
      <c r="F49">
        <f t="shared" si="7"/>
        <v>1.2350573389146522</v>
      </c>
      <c r="I49" s="203">
        <f t="shared" si="2"/>
        <v>8.7008194286299911E-3</v>
      </c>
      <c r="J49" s="203">
        <f t="shared" si="0"/>
        <v>0.92170557241855133</v>
      </c>
      <c r="K49">
        <f t="shared" si="3"/>
        <v>0.92170557241855133</v>
      </c>
      <c r="Y49">
        <v>45</v>
      </c>
      <c r="Z49" s="224">
        <f t="shared" si="4"/>
        <v>6.7082039324993694</v>
      </c>
    </row>
    <row r="50" spans="2:26" x14ac:dyDescent="0.2">
      <c r="B50" s="200">
        <v>16.5636949999999</v>
      </c>
      <c r="C50" s="204">
        <v>16.6111380000001</v>
      </c>
      <c r="D50" s="198">
        <v>45</v>
      </c>
      <c r="E50">
        <f t="shared" si="5"/>
        <v>1.318848524793536</v>
      </c>
      <c r="F50">
        <f t="shared" si="7"/>
        <v>1.3094086128639606</v>
      </c>
      <c r="I50" s="203">
        <f t="shared" si="2"/>
        <v>9.4399119295753842E-3</v>
      </c>
      <c r="J50" s="203">
        <f t="shared" si="0"/>
        <v>0.92218190399941935</v>
      </c>
      <c r="K50">
        <f t="shared" si="3"/>
        <v>0.92218190399941935</v>
      </c>
      <c r="Y50">
        <v>46</v>
      </c>
      <c r="Z50" s="224">
        <f t="shared" si="4"/>
        <v>6.7823299831252681</v>
      </c>
    </row>
    <row r="51" spans="2:26" x14ac:dyDescent="0.2">
      <c r="B51" s="201">
        <v>16.563699999999901</v>
      </c>
      <c r="C51" s="204">
        <v>16.611139000000101</v>
      </c>
      <c r="D51" s="198">
        <v>46</v>
      </c>
      <c r="E51">
        <f t="shared" si="5"/>
        <v>1.3984723796038936</v>
      </c>
      <c r="F51">
        <f t="shared" si="7"/>
        <v>1.3882358829987929</v>
      </c>
      <c r="I51" s="203">
        <f t="shared" si="2"/>
        <v>1.0236496605100731E-2</v>
      </c>
      <c r="J51" s="203">
        <f t="shared" si="0"/>
        <v>0.92263752542044908</v>
      </c>
      <c r="K51">
        <f t="shared" si="3"/>
        <v>0.92263752542044908</v>
      </c>
      <c r="Y51">
        <v>47</v>
      </c>
      <c r="Z51" s="224">
        <f t="shared" si="4"/>
        <v>6.8556546004010439</v>
      </c>
    </row>
    <row r="52" spans="2:26" x14ac:dyDescent="0.2">
      <c r="B52" s="200">
        <v>16.563704999999899</v>
      </c>
      <c r="C52" s="204">
        <v>16.611140000000098</v>
      </c>
      <c r="D52" s="198">
        <v>47</v>
      </c>
      <c r="E52">
        <f t="shared" si="5"/>
        <v>1.4829034265486576</v>
      </c>
      <c r="F52">
        <f t="shared" si="7"/>
        <v>1.4718086072690755</v>
      </c>
      <c r="I52" s="203">
        <f t="shared" si="2"/>
        <v>1.1094819279582113E-2</v>
      </c>
      <c r="J52" s="203">
        <f t="shared" si="0"/>
        <v>0.92307375860679963</v>
      </c>
      <c r="K52">
        <f t="shared" si="3"/>
        <v>0.92307375860679963</v>
      </c>
      <c r="Y52">
        <v>48</v>
      </c>
      <c r="Z52" s="224">
        <f t="shared" si="4"/>
        <v>6.9282032302755088</v>
      </c>
    </row>
    <row r="53" spans="2:26" x14ac:dyDescent="0.2">
      <c r="B53" s="201">
        <v>16.563709999999901</v>
      </c>
      <c r="C53" s="204">
        <v>16.611141000000099</v>
      </c>
      <c r="D53" s="198">
        <v>48</v>
      </c>
      <c r="E53">
        <f t="shared" si="5"/>
        <v>1.5724318939302899</v>
      </c>
      <c r="F53">
        <f t="shared" si="7"/>
        <v>1.5604124651726925</v>
      </c>
      <c r="G53">
        <f>F53</f>
        <v>1.5604124651726925</v>
      </c>
      <c r="I53" s="203">
        <f t="shared" si="2"/>
        <v>1.2019428757597428E-2</v>
      </c>
      <c r="J53" s="203">
        <f t="shared" si="0"/>
        <v>0.92349181532306979</v>
      </c>
      <c r="K53">
        <f t="shared" si="3"/>
        <v>0.92349181532306979</v>
      </c>
      <c r="Y53">
        <v>49</v>
      </c>
      <c r="Z53" s="224">
        <f t="shared" si="4"/>
        <v>7</v>
      </c>
    </row>
    <row r="54" spans="2:26" x14ac:dyDescent="0.2">
      <c r="B54" s="200">
        <v>16.563714999999899</v>
      </c>
      <c r="C54" s="204">
        <v>16.6111420000001</v>
      </c>
      <c r="D54" s="198">
        <v>49</v>
      </c>
      <c r="E54">
        <f t="shared" si="5"/>
        <v>1.6673655322274412</v>
      </c>
      <c r="F54">
        <f t="shared" si="7"/>
        <v>1.6543503343034698</v>
      </c>
      <c r="I54" s="203">
        <f t="shared" si="2"/>
        <v>1.3015197923971433E-2</v>
      </c>
      <c r="J54" s="203">
        <f t="shared" si="0"/>
        <v>0.9238928084143927</v>
      </c>
      <c r="K54">
        <f t="shared" si="3"/>
        <v>0.9238928084143927</v>
      </c>
      <c r="Y54">
        <v>50</v>
      </c>
      <c r="Z54" s="224">
        <f t="shared" si="4"/>
        <v>7.0710678118654755</v>
      </c>
    </row>
    <row r="55" spans="2:26" x14ac:dyDescent="0.2">
      <c r="B55" s="201">
        <v>16.563719999999901</v>
      </c>
      <c r="C55" s="204">
        <v>16.611143000000101</v>
      </c>
      <c r="D55" s="198">
        <v>50</v>
      </c>
      <c r="E55">
        <f t="shared" si="5"/>
        <v>1.7680306719747494</v>
      </c>
      <c r="F55">
        <f t="shared" si="7"/>
        <v>1.7539433256879995</v>
      </c>
      <c r="I55" s="203">
        <f t="shared" si="2"/>
        <v>1.4087346286749902E-2</v>
      </c>
      <c r="J55" s="203">
        <f t="shared" si="0"/>
        <v>0.9242777616983</v>
      </c>
      <c r="K55">
        <f t="shared" si="3"/>
        <v>0.9242777616983</v>
      </c>
      <c r="Y55">
        <v>51</v>
      </c>
      <c r="Z55" s="224">
        <f t="shared" si="4"/>
        <v>7.1414284285428504</v>
      </c>
    </row>
    <row r="56" spans="2:26" x14ac:dyDescent="0.2">
      <c r="B56" s="200">
        <v>16.563724999999899</v>
      </c>
      <c r="C56" s="204">
        <v>16.611144000000099</v>
      </c>
      <c r="D56" s="198">
        <v>51</v>
      </c>
      <c r="E56">
        <f t="shared" si="5"/>
        <v>1.8747733455108289</v>
      </c>
      <c r="F56">
        <f t="shared" si="7"/>
        <v>1.8595318814504307</v>
      </c>
      <c r="I56" s="203">
        <f t="shared" si="2"/>
        <v>1.5241464060398169E-2</v>
      </c>
      <c r="J56" s="203">
        <f t="shared" si="0"/>
        <v>0.92464761869282197</v>
      </c>
      <c r="K56">
        <f t="shared" si="3"/>
        <v>0.92464761869282197</v>
      </c>
      <c r="Y56">
        <v>52</v>
      </c>
      <c r="Z56" s="224">
        <f t="shared" si="4"/>
        <v>7.2111025509279782</v>
      </c>
    </row>
    <row r="57" spans="2:26" x14ac:dyDescent="0.2">
      <c r="B57" s="201">
        <v>16.5637299999999</v>
      </c>
      <c r="C57" s="204">
        <v>16.6111450000001</v>
      </c>
      <c r="D57" s="198">
        <v>52</v>
      </c>
      <c r="E57">
        <f t="shared" si="5"/>
        <v>1.9879604764504124</v>
      </c>
      <c r="F57">
        <f t="shared" si="7"/>
        <v>1.9714769385574094</v>
      </c>
      <c r="I57" s="203">
        <f t="shared" si="2"/>
        <v>1.6483537893003053E-2</v>
      </c>
      <c r="J57" s="203">
        <f t="shared" si="0"/>
        <v>0.92500325033775488</v>
      </c>
      <c r="K57">
        <f t="shared" si="3"/>
        <v>0.92500325033775488</v>
      </c>
      <c r="Y57">
        <v>53</v>
      </c>
      <c r="Z57" s="224">
        <f t="shared" si="4"/>
        <v>7.2801098892805181</v>
      </c>
    </row>
    <row r="58" spans="2:26" x14ac:dyDescent="0.2">
      <c r="B58" s="200">
        <v>16.563734999999902</v>
      </c>
      <c r="C58" s="204">
        <v>16.611146000000101</v>
      </c>
      <c r="D58" s="198">
        <v>53</v>
      </c>
      <c r="E58">
        <f t="shared" si="5"/>
        <v>2.1079811409694078</v>
      </c>
      <c r="F58">
        <f t="shared" si="7"/>
        <v>2.0901611626212406</v>
      </c>
      <c r="I58" s="203">
        <f t="shared" si="2"/>
        <v>1.7819978348167176E-2</v>
      </c>
      <c r="J58" s="203">
        <f t="shared" si="0"/>
        <v>0.92534546184157596</v>
      </c>
      <c r="K58">
        <f t="shared" si="3"/>
        <v>0.92534546184157596</v>
      </c>
      <c r="Y58">
        <v>54</v>
      </c>
      <c r="Z58" s="224">
        <f t="shared" si="4"/>
        <v>7.3484692283495345</v>
      </c>
    </row>
    <row r="59" spans="2:26" x14ac:dyDescent="0.2">
      <c r="B59" s="201">
        <v>16.5637399999999</v>
      </c>
      <c r="C59" s="204">
        <v>16.611147000000098</v>
      </c>
      <c r="D59" s="198">
        <v>54</v>
      </c>
      <c r="E59">
        <f t="shared" si="5"/>
        <v>2.2352479052384857</v>
      </c>
      <c r="F59">
        <f t="shared" si="7"/>
        <v>2.2159902559788214</v>
      </c>
      <c r="I59" s="203">
        <f t="shared" si="2"/>
        <v>1.9257649259664333E-2</v>
      </c>
      <c r="J59" s="203">
        <f t="shared" si="0"/>
        <v>0.92567499876765302</v>
      </c>
      <c r="K59">
        <f t="shared" si="3"/>
        <v>0.92567499876765302</v>
      </c>
      <c r="Y59">
        <v>55</v>
      </c>
      <c r="Z59" s="224">
        <f t="shared" si="4"/>
        <v>7.416198487095663</v>
      </c>
    </row>
    <row r="60" spans="2:26" x14ac:dyDescent="0.2">
      <c r="B60" s="200">
        <v>16.563744999999901</v>
      </c>
      <c r="C60" s="204">
        <v>16.6111480000001</v>
      </c>
      <c r="D60" s="198">
        <v>55</v>
      </c>
      <c r="E60">
        <f t="shared" si="5"/>
        <v>2.370198243602573</v>
      </c>
      <c r="F60">
        <f t="shared" si="7"/>
        <v>2.3493943445177949</v>
      </c>
      <c r="I60" s="203">
        <f t="shared" si="2"/>
        <v>2.0803899084778088E-2</v>
      </c>
      <c r="J60" s="203">
        <f t="shared" si="0"/>
        <v>0.92599255245659928</v>
      </c>
      <c r="K60">
        <f t="shared" si="3"/>
        <v>0.92599255245659928</v>
      </c>
      <c r="Y60">
        <v>56</v>
      </c>
      <c r="Z60" s="224">
        <f t="shared" si="4"/>
        <v>7.4833147735478827</v>
      </c>
    </row>
    <row r="61" spans="2:26" x14ac:dyDescent="0.2">
      <c r="B61" s="201">
        <v>16.563749999999899</v>
      </c>
      <c r="C61" s="204">
        <v>16.611149000000101</v>
      </c>
      <c r="D61" s="198">
        <v>56</v>
      </c>
      <c r="E61">
        <f t="shared" si="5"/>
        <v>2.5132960423811861</v>
      </c>
      <c r="F61">
        <f t="shared" si="7"/>
        <v>2.4908294479905653</v>
      </c>
      <c r="I61" s="203">
        <f t="shared" si="2"/>
        <v>2.246659439062082E-2</v>
      </c>
      <c r="J61" s="203">
        <f t="shared" si="0"/>
        <v>0.92629876486758478</v>
      </c>
      <c r="K61">
        <f t="shared" si="3"/>
        <v>0.92629876486758478</v>
      </c>
      <c r="Y61">
        <v>57</v>
      </c>
      <c r="Z61" s="224">
        <f t="shared" si="4"/>
        <v>7.5498344352707498</v>
      </c>
    </row>
    <row r="62" spans="2:26" x14ac:dyDescent="0.2">
      <c r="B62" s="200">
        <v>16.563754999999901</v>
      </c>
      <c r="C62" s="204">
        <v>16.611150000000102</v>
      </c>
      <c r="D62" s="198">
        <v>57</v>
      </c>
      <c r="E62">
        <f t="shared" si="5"/>
        <v>2.665033194458855</v>
      </c>
      <c r="F62">
        <f t="shared" si="7"/>
        <v>2.6407790388421923</v>
      </c>
      <c r="I62" s="203">
        <f t="shared" si="2"/>
        <v>2.4254155616662665E-2</v>
      </c>
      <c r="J62" s="203">
        <f t="shared" si="0"/>
        <v>0.92659423290992393</v>
      </c>
      <c r="K62">
        <f t="shared" si="3"/>
        <v>0.92659423290992393</v>
      </c>
      <c r="Y62">
        <v>58</v>
      </c>
      <c r="Z62" s="224">
        <f t="shared" si="4"/>
        <v>7.6157731058639087</v>
      </c>
    </row>
    <row r="63" spans="2:26" x14ac:dyDescent="0.2">
      <c r="B63" s="201">
        <v>16.563759999999899</v>
      </c>
      <c r="C63" s="204">
        <v>16.611151000000099</v>
      </c>
      <c r="D63" s="198">
        <v>58</v>
      </c>
      <c r="E63">
        <f t="shared" si="5"/>
        <v>2.8259312901469817</v>
      </c>
      <c r="F63">
        <f t="shared" si="7"/>
        <v>2.7997556948807629</v>
      </c>
      <c r="I63" s="203">
        <f t="shared" si="2"/>
        <v>2.6175595266218821E-2</v>
      </c>
      <c r="J63" s="203">
        <f t="shared" si="0"/>
        <v>0.9268795123268565</v>
      </c>
      <c r="K63">
        <f t="shared" si="3"/>
        <v>0.9268795123268565</v>
      </c>
      <c r="Y63">
        <v>59</v>
      </c>
      <c r="Z63" s="224">
        <f t="shared" si="4"/>
        <v>7.6811457478686078</v>
      </c>
    </row>
    <row r="64" spans="2:26" x14ac:dyDescent="0.2">
      <c r="B64" s="200">
        <v>16.563764999999901</v>
      </c>
      <c r="C64" s="204">
        <v>16.6111520000001</v>
      </c>
      <c r="D64" s="198">
        <v>59</v>
      </c>
      <c r="E64">
        <f t="shared" si="5"/>
        <v>2.9965434101293997</v>
      </c>
      <c r="F64">
        <f t="shared" si="7"/>
        <v>2.9683028514396224</v>
      </c>
      <c r="I64" s="203">
        <f t="shared" si="2"/>
        <v>2.8240558689777373E-2</v>
      </c>
      <c r="J64" s="203">
        <f t="shared" si="0"/>
        <v>0.92715512118403909</v>
      </c>
      <c r="K64">
        <f t="shared" si="3"/>
        <v>0.92715512118403909</v>
      </c>
      <c r="Y64">
        <v>60</v>
      </c>
      <c r="Z64" s="224">
        <f t="shared" si="4"/>
        <v>7.745966692414834</v>
      </c>
    </row>
    <row r="65" spans="2:26" x14ac:dyDescent="0.2">
      <c r="B65" s="201">
        <v>16.563769999999899</v>
      </c>
      <c r="C65" s="204">
        <v>16.611153000000101</v>
      </c>
      <c r="D65" s="198">
        <v>60</v>
      </c>
      <c r="E65">
        <f t="shared" si="5"/>
        <v>3.1774560266548111</v>
      </c>
      <c r="F65">
        <f t="shared" si="7"/>
        <v>3.1469966590209331</v>
      </c>
      <c r="G65">
        <f>F65</f>
        <v>3.1469966590209331</v>
      </c>
      <c r="I65" s="203">
        <f t="shared" si="2"/>
        <v>3.0459367633878021E-2</v>
      </c>
      <c r="J65" s="203">
        <f t="shared" si="0"/>
        <v>0.9274215430095204</v>
      </c>
      <c r="K65">
        <f t="shared" si="3"/>
        <v>0.9274215430095204</v>
      </c>
      <c r="Y65">
        <v>61</v>
      </c>
      <c r="Z65" s="224">
        <f t="shared" si="4"/>
        <v>7.810249675906654</v>
      </c>
    </row>
    <row r="66" spans="2:26" x14ac:dyDescent="0.2">
      <c r="B66" s="200">
        <v>16.5637749999999</v>
      </c>
      <c r="C66" s="204">
        <v>16.611153999999999</v>
      </c>
      <c r="D66" s="198">
        <v>61</v>
      </c>
      <c r="E66">
        <f t="shared" si="5"/>
        <v>3.3692910195113752</v>
      </c>
      <c r="F66">
        <f t="shared" si="7"/>
        <v>3.3364479527706177</v>
      </c>
      <c r="I66" s="203">
        <f t="shared" si="2"/>
        <v>3.2843066740757543E-2</v>
      </c>
      <c r="J66" s="203">
        <f t="shared" si="0"/>
        <v>0.92767922962447791</v>
      </c>
      <c r="K66">
        <f t="shared" si="3"/>
        <v>0.92767922962447791</v>
      </c>
      <c r="Y66">
        <v>62</v>
      </c>
      <c r="Z66" s="224">
        <f t="shared" si="4"/>
        <v>7.8740078740118111</v>
      </c>
    </row>
    <row r="67" spans="2:26" x14ac:dyDescent="0.2">
      <c r="B67" s="201">
        <v>16.563779999999898</v>
      </c>
      <c r="C67" s="204">
        <v>16.611155</v>
      </c>
      <c r="D67" s="198">
        <v>62</v>
      </c>
      <c r="E67">
        <f t="shared" si="5"/>
        <v>3.5727078137132824</v>
      </c>
      <c r="F67">
        <f t="shared" si="7"/>
        <v>3.5373043405170006</v>
      </c>
      <c r="I67" s="203">
        <f t="shared" si="2"/>
        <v>3.5403473196281787E-2</v>
      </c>
      <c r="J67" s="203">
        <f t="shared" si="0"/>
        <v>0.92792860370042329</v>
      </c>
      <c r="K67">
        <f t="shared" si="3"/>
        <v>0.92792860370042329</v>
      </c>
      <c r="Y67">
        <v>63</v>
      </c>
      <c r="Z67" s="224">
        <f t="shared" si="4"/>
        <v>7.9372539331937721</v>
      </c>
    </row>
    <row r="68" spans="2:26" x14ac:dyDescent="0.2">
      <c r="B68" s="200">
        <v>16.5637849999999</v>
      </c>
      <c r="C68" s="204">
        <v>16.611156000000001</v>
      </c>
      <c r="D68" s="198">
        <v>63</v>
      </c>
      <c r="E68">
        <f t="shared" si="5"/>
        <v>3.7884056462475155</v>
      </c>
      <c r="F68">
        <f t="shared" si="7"/>
        <v>3.7502524165107678</v>
      </c>
      <c r="I68" s="203">
        <f t="shared" si="2"/>
        <v>3.8153229736747729E-2</v>
      </c>
      <c r="J68" s="203">
        <f t="shared" si="0"/>
        <v>0.92817006107252398</v>
      </c>
      <c r="K68">
        <f t="shared" si="3"/>
        <v>0.92817006107252398</v>
      </c>
      <c r="Y68">
        <v>64</v>
      </c>
      <c r="Z68" s="224">
        <f t="shared" si="4"/>
        <v>8</v>
      </c>
    </row>
    <row r="69" spans="2:26" x14ac:dyDescent="0.2">
      <c r="B69" s="201">
        <v>16.563789999999901</v>
      </c>
      <c r="C69" s="204">
        <v>16.611156999999999</v>
      </c>
      <c r="D69" s="198">
        <v>64</v>
      </c>
      <c r="E69">
        <f t="shared" si="5"/>
        <v>4.0171259696726596</v>
      </c>
      <c r="F69">
        <f t="shared" si="7"/>
        <v>3.9760201084335449</v>
      </c>
      <c r="I69" s="203">
        <f t="shared" si="2"/>
        <v>4.1105861239114638E-2</v>
      </c>
      <c r="J69" s="203">
        <f t="shared" si="0"/>
        <v>0.9284039728362925</v>
      </c>
      <c r="K69">
        <f t="shared" ref="K69:K86" si="8">I69/I70</f>
        <v>0.9284039728362925</v>
      </c>
      <c r="Y69">
        <v>65</v>
      </c>
      <c r="Z69" s="224">
        <f t="shared" si="4"/>
        <v>8.0622577482985491</v>
      </c>
    </row>
    <row r="70" spans="2:26" x14ac:dyDescent="0.2">
      <c r="B70" s="200">
        <v>16.563794999999899</v>
      </c>
      <c r="C70" s="204">
        <v>16.611158</v>
      </c>
      <c r="D70" s="198">
        <v>65</v>
      </c>
      <c r="E70">
        <f t="shared" si="5"/>
        <v>4.2596550008320238</v>
      </c>
      <c r="F70">
        <f t="shared" si="7"/>
        <v>4.2153791656979545</v>
      </c>
      <c r="I70" s="203">
        <f t="shared" ref="I70:I90" si="9">E70-F70</f>
        <v>4.4275835134069297E-2</v>
      </c>
      <c r="J70" s="203">
        <f t="shared" ref="J70:J88" si="10">I70/I71</f>
        <v>0.92863068725055675</v>
      </c>
      <c r="K70">
        <f t="shared" si="8"/>
        <v>0.92863068725055675</v>
      </c>
      <c r="Y70">
        <v>66</v>
      </c>
      <c r="Z70" s="224">
        <f t="shared" si="4"/>
        <v>8.1240384046359608</v>
      </c>
    </row>
    <row r="71" spans="2:26" x14ac:dyDescent="0.2">
      <c r="B71" s="201">
        <v>16.563799999999901</v>
      </c>
      <c r="C71" s="204">
        <v>16.611159000000001</v>
      </c>
      <c r="D71" s="198">
        <v>66</v>
      </c>
      <c r="E71">
        <f t="shared" ref="E71:E90" si="11">E70+(E70/$B$9)</f>
        <v>4.5168264234421827</v>
      </c>
      <c r="F71">
        <f t="shared" ref="F71:F90" si="12">F70+(F70/$C$24)</f>
        <v>4.4691477975449931</v>
      </c>
      <c r="I71" s="203">
        <f t="shared" si="9"/>
        <v>4.7678625897189519E-2</v>
      </c>
      <c r="J71" s="203">
        <f t="shared" si="10"/>
        <v>0.92885053146758523</v>
      </c>
      <c r="K71">
        <f t="shared" si="8"/>
        <v>0.92885053146758523</v>
      </c>
      <c r="Y71">
        <v>67</v>
      </c>
      <c r="Z71" s="224">
        <f t="shared" ref="Z71:Z80" si="13">SQRT(Y71)</f>
        <v>8.1853527718724504</v>
      </c>
    </row>
    <row r="72" spans="2:26" x14ac:dyDescent="0.2">
      <c r="B72" s="200">
        <v>16.563804999999899</v>
      </c>
      <c r="C72" s="204">
        <v>16.611160000000002</v>
      </c>
      <c r="D72" s="198">
        <v>67</v>
      </c>
      <c r="E72">
        <f t="shared" si="11"/>
        <v>4.7895242538469667</v>
      </c>
      <c r="F72">
        <f t="shared" si="12"/>
        <v>4.7381934699566273</v>
      </c>
      <c r="I72" s="203">
        <f t="shared" si="9"/>
        <v>5.1330783890339404E-2</v>
      </c>
      <c r="J72" s="203">
        <f t="shared" si="10"/>
        <v>0.92906381310813524</v>
      </c>
      <c r="K72">
        <f t="shared" si="8"/>
        <v>0.92906381310813524</v>
      </c>
      <c r="Y72">
        <v>68</v>
      </c>
      <c r="Z72" s="224">
        <f t="shared" si="13"/>
        <v>8.2462112512353212</v>
      </c>
    </row>
    <row r="73" spans="2:26" x14ac:dyDescent="0.2">
      <c r="B73" s="201">
        <v>16.563809999999901</v>
      </c>
      <c r="C73" s="204">
        <v>16.611160999999999</v>
      </c>
      <c r="D73" s="198">
        <v>68</v>
      </c>
      <c r="E73">
        <f t="shared" si="11"/>
        <v>5.0786858797878223</v>
      </c>
      <c r="F73">
        <f t="shared" si="12"/>
        <v>5.0234358709443878</v>
      </c>
      <c r="I73" s="203">
        <f t="shared" si="9"/>
        <v>5.5250008843434451E-2</v>
      </c>
      <c r="J73" s="203">
        <f t="shared" si="10"/>
        <v>0.92927082169765296</v>
      </c>
      <c r="K73">
        <f t="shared" si="8"/>
        <v>0.92927082169765296</v>
      </c>
      <c r="Y73">
        <v>69</v>
      </c>
      <c r="Z73" s="224">
        <f t="shared" si="13"/>
        <v>8.3066238629180749</v>
      </c>
    </row>
    <row r="74" spans="2:26" x14ac:dyDescent="0.2">
      <c r="B74" s="200">
        <v>16.563814999999899</v>
      </c>
      <c r="C74" s="204">
        <v>16.611162</v>
      </c>
      <c r="D74" s="198">
        <v>69</v>
      </c>
      <c r="E74">
        <f t="shared" si="11"/>
        <v>5.3853052826361854</v>
      </c>
      <c r="F74">
        <f t="shared" si="12"/>
        <v>5.3258500543503127</v>
      </c>
      <c r="I74" s="203">
        <f t="shared" si="9"/>
        <v>5.9455228285872685E-2</v>
      </c>
      <c r="J74" s="203">
        <f t="shared" si="10"/>
        <v>0.92947182997747069</v>
      </c>
      <c r="K74">
        <f t="shared" si="8"/>
        <v>0.92947182997747069</v>
      </c>
      <c r="Y74">
        <v>70</v>
      </c>
      <c r="Z74" s="224">
        <f t="shared" si="13"/>
        <v>8.3666002653407556</v>
      </c>
    </row>
    <row r="75" spans="2:26" x14ac:dyDescent="0.2">
      <c r="B75" s="201">
        <v>16.5638199999999</v>
      </c>
      <c r="C75" s="204">
        <v>16.611163000000001</v>
      </c>
      <c r="D75" s="198">
        <v>70</v>
      </c>
      <c r="E75">
        <f t="shared" si="11"/>
        <v>5.710436454164169</v>
      </c>
      <c r="F75">
        <f t="shared" si="12"/>
        <v>5.6464697729067996</v>
      </c>
      <c r="I75" s="203">
        <f t="shared" si="9"/>
        <v>6.3966681257369373E-2</v>
      </c>
      <c r="J75" s="203">
        <f t="shared" si="10"/>
        <v>0.92966709510372125</v>
      </c>
      <c r="K75">
        <f t="shared" si="8"/>
        <v>0.92966709510372125</v>
      </c>
      <c r="Y75">
        <v>71</v>
      </c>
      <c r="Z75" s="224">
        <f t="shared" si="13"/>
        <v>8.426149773176359</v>
      </c>
    </row>
    <row r="76" spans="2:26" x14ac:dyDescent="0.2">
      <c r="B76" s="200">
        <v>16.563824999999898</v>
      </c>
      <c r="C76" s="204">
        <v>16.611163999999999</v>
      </c>
      <c r="D76" s="198">
        <v>71</v>
      </c>
      <c r="E76">
        <f t="shared" si="11"/>
        <v>6.0551970195985669</v>
      </c>
      <c r="F76">
        <f t="shared" si="12"/>
        <v>5.9863910119488795</v>
      </c>
      <c r="I76" s="203">
        <f t="shared" si="9"/>
        <v>6.8806007649687473E-2</v>
      </c>
      <c r="J76" s="203">
        <f t="shared" si="10"/>
        <v>0.92985685974488086</v>
      </c>
      <c r="K76">
        <f t="shared" si="8"/>
        <v>0.92985685974488086</v>
      </c>
      <c r="Y76">
        <v>72</v>
      </c>
      <c r="Z76" s="224">
        <f t="shared" si="13"/>
        <v>8.4852813742385695</v>
      </c>
    </row>
    <row r="77" spans="2:26" x14ac:dyDescent="0.2">
      <c r="B77" s="201">
        <v>16.5638299999999</v>
      </c>
      <c r="C77" s="204">
        <v>16.611165</v>
      </c>
      <c r="D77" s="198">
        <v>72</v>
      </c>
      <c r="E77">
        <f t="shared" si="11"/>
        <v>6.4207720794122816</v>
      </c>
      <c r="F77">
        <f t="shared" si="12"/>
        <v>6.3467757358583228</v>
      </c>
      <c r="G77">
        <f>F77</f>
        <v>6.3467757358583228</v>
      </c>
      <c r="I77" s="203">
        <f t="shared" si="9"/>
        <v>7.3996343553958788E-2</v>
      </c>
      <c r="J77" s="203">
        <f t="shared" si="10"/>
        <v>0.93004135308781466</v>
      </c>
      <c r="K77">
        <f t="shared" si="8"/>
        <v>0.93004135308781466</v>
      </c>
      <c r="Y77">
        <v>73</v>
      </c>
      <c r="Z77" s="224">
        <f t="shared" si="13"/>
        <v>8.5440037453175304</v>
      </c>
    </row>
    <row r="78" spans="2:26" x14ac:dyDescent="0.2">
      <c r="B78" s="200">
        <v>16.563834999999798</v>
      </c>
      <c r="C78" s="204">
        <v>16.611166000000001</v>
      </c>
      <c r="D78" s="198">
        <v>73</v>
      </c>
      <c r="E78">
        <f t="shared" si="11"/>
        <v>6.8084182830591757</v>
      </c>
      <c r="F78">
        <f t="shared" si="12"/>
        <v>6.7288558600461723</v>
      </c>
      <c r="I78" s="203">
        <f t="shared" si="9"/>
        <v>7.9562423013003425E-2</v>
      </c>
      <c r="J78" s="203">
        <f t="shared" si="10"/>
        <v>0.9302207917612163</v>
      </c>
      <c r="K78">
        <f t="shared" si="8"/>
        <v>0.9302207917612163</v>
      </c>
      <c r="Y78">
        <v>74</v>
      </c>
      <c r="Z78" s="224">
        <f t="shared" si="13"/>
        <v>8.6023252670426267</v>
      </c>
    </row>
    <row r="79" spans="2:26" x14ac:dyDescent="0.2">
      <c r="B79" s="201">
        <v>16.5638399999998</v>
      </c>
      <c r="C79" s="204">
        <v>16.611166999999998</v>
      </c>
      <c r="D79" s="198">
        <v>74</v>
      </c>
      <c r="E79">
        <f t="shared" si="11"/>
        <v>7.2194681486556478</v>
      </c>
      <c r="F79">
        <f t="shared" si="12"/>
        <v>7.1339374620512714</v>
      </c>
      <c r="I79" s="203">
        <f t="shared" si="9"/>
        <v>8.5530686604376349E-2</v>
      </c>
      <c r="J79" s="203">
        <f t="shared" si="10"/>
        <v>0.93039538068413541</v>
      </c>
      <c r="K79">
        <f t="shared" si="8"/>
        <v>0.93039538068413541</v>
      </c>
      <c r="Y79">
        <v>75</v>
      </c>
      <c r="Z79" s="224">
        <f t="shared" si="13"/>
        <v>8.6602540378443873</v>
      </c>
    </row>
    <row r="80" spans="2:26" x14ac:dyDescent="0.2">
      <c r="B80" s="200">
        <v>16.563844999999802</v>
      </c>
      <c r="C80" s="204">
        <v>16.611167999999999</v>
      </c>
      <c r="D80" s="198">
        <v>75</v>
      </c>
      <c r="E80">
        <f t="shared" si="11"/>
        <v>7.6553346434576568</v>
      </c>
      <c r="F80">
        <f t="shared" si="12"/>
        <v>7.563405246149725</v>
      </c>
      <c r="I80" s="203">
        <f t="shared" si="9"/>
        <v>9.1929397307931815E-2</v>
      </c>
      <c r="J80" s="203">
        <f t="shared" si="10"/>
        <v>0.93056531384657104</v>
      </c>
      <c r="K80">
        <f t="shared" si="8"/>
        <v>0.93056531384657104</v>
      </c>
      <c r="Y80">
        <v>76</v>
      </c>
      <c r="Z80" s="224">
        <f t="shared" si="13"/>
        <v>8.717797887081348</v>
      </c>
    </row>
    <row r="81" spans="2:11" x14ac:dyDescent="0.2">
      <c r="B81" s="201">
        <v>16.5638499999998</v>
      </c>
      <c r="C81" s="204">
        <v>16.611169</v>
      </c>
      <c r="D81" s="198">
        <v>76</v>
      </c>
      <c r="E81">
        <f t="shared" si="11"/>
        <v>8.1175160408784084</v>
      </c>
      <c r="F81">
        <f t="shared" si="12"/>
        <v>8.0187272767368203</v>
      </c>
      <c r="I81" s="203">
        <f t="shared" si="9"/>
        <v>9.8788764141588103E-2</v>
      </c>
      <c r="J81" s="203">
        <f t="shared" si="10"/>
        <v>0.93073077502856283</v>
      </c>
      <c r="K81">
        <f t="shared" si="8"/>
        <v>0.93073077502856283</v>
      </c>
    </row>
    <row r="82" spans="2:11" x14ac:dyDescent="0.2">
      <c r="B82" s="200">
        <v>16.563854999999801</v>
      </c>
      <c r="C82" s="204">
        <v>16.611170000000001</v>
      </c>
      <c r="D82" s="198">
        <v>77</v>
      </c>
      <c r="E82">
        <f t="shared" si="11"/>
        <v>8.6076010707424988</v>
      </c>
      <c r="F82">
        <f t="shared" si="12"/>
        <v>8.5014599966616977</v>
      </c>
      <c r="I82" s="203">
        <f t="shared" si="9"/>
        <v>0.10614107408080109</v>
      </c>
      <c r="J82" s="203">
        <f t="shared" si="10"/>
        <v>0.93089193846309892</v>
      </c>
      <c r="K82">
        <f t="shared" si="8"/>
        <v>0.93089193846309892</v>
      </c>
    </row>
    <row r="83" spans="2:11" x14ac:dyDescent="0.2">
      <c r="B83" s="201">
        <v>16.563859999999799</v>
      </c>
      <c r="C83" s="204">
        <v>16.611170999999999</v>
      </c>
      <c r="D83" s="198">
        <v>78</v>
      </c>
      <c r="E83">
        <f t="shared" si="11"/>
        <v>9.1272743804803049</v>
      </c>
      <c r="F83">
        <f t="shared" si="12"/>
        <v>9.0132535476690983</v>
      </c>
      <c r="I83" s="203">
        <f t="shared" si="9"/>
        <v>0.11402083281120667</v>
      </c>
      <c r="J83" s="203">
        <f t="shared" si="10"/>
        <v>0.9310489694481735</v>
      </c>
      <c r="K83">
        <f t="shared" si="8"/>
        <v>0.9310489694481735</v>
      </c>
    </row>
    <row r="84" spans="2:11" x14ac:dyDescent="0.2">
      <c r="B84" s="200">
        <v>16.563864999999801</v>
      </c>
      <c r="C84" s="204">
        <v>16.611172</v>
      </c>
      <c r="D84" s="198">
        <v>79</v>
      </c>
      <c r="E84">
        <f t="shared" si="11"/>
        <v>9.6783223260352589</v>
      </c>
      <c r="F84">
        <f t="shared" si="12"/>
        <v>9.5558574111352552</v>
      </c>
      <c r="I84" s="203">
        <f t="shared" si="9"/>
        <v>0.12246491490000366</v>
      </c>
      <c r="J84" s="203">
        <f t="shared" si="10"/>
        <v>0.93120202491223214</v>
      </c>
      <c r="K84">
        <f t="shared" si="8"/>
        <v>0.93120202491223214</v>
      </c>
    </row>
    <row r="85" spans="2:11" x14ac:dyDescent="0.2">
      <c r="B85" s="201">
        <v>16.563869999999799</v>
      </c>
      <c r="C85" s="204">
        <v>16.611173000000001</v>
      </c>
      <c r="D85" s="198">
        <v>80</v>
      </c>
      <c r="E85">
        <f t="shared" si="11"/>
        <v>10.262639112390017</v>
      </c>
      <c r="F85">
        <f t="shared" si="12"/>
        <v>10.131126388379837</v>
      </c>
      <c r="I85" s="203">
        <f t="shared" si="9"/>
        <v>0.13151272401018055</v>
      </c>
      <c r="J85" s="203">
        <f t="shared" si="10"/>
        <v>0.931351253937313</v>
      </c>
      <c r="K85">
        <f t="shared" si="8"/>
        <v>0.931351253937313</v>
      </c>
    </row>
    <row r="86" spans="2:11" x14ac:dyDescent="0.2">
      <c r="B86" s="200">
        <v>16.563874999999801</v>
      </c>
      <c r="C86" s="204">
        <v>16.611173999999998</v>
      </c>
      <c r="D86" s="198">
        <v>81</v>
      </c>
      <c r="E86">
        <f t="shared" si="11"/>
        <v>10.882233304819328</v>
      </c>
      <c r="F86">
        <f t="shared" si="12"/>
        <v>10.741026940996649</v>
      </c>
      <c r="I86" s="203">
        <f t="shared" si="9"/>
        <v>0.14120636382267904</v>
      </c>
      <c r="J86" s="203">
        <f t="shared" si="10"/>
        <v>0.93149679824338505</v>
      </c>
      <c r="K86">
        <f t="shared" si="8"/>
        <v>0.93149679824338505</v>
      </c>
    </row>
    <row r="87" spans="2:11" x14ac:dyDescent="0.2">
      <c r="B87" s="201">
        <v>16.563879999999799</v>
      </c>
      <c r="C87" s="204">
        <v>16.611174999999999</v>
      </c>
      <c r="D87" s="198">
        <v>82</v>
      </c>
      <c r="E87">
        <f t="shared" si="11"/>
        <v>11.539234733251771</v>
      </c>
      <c r="F87">
        <f t="shared" si="12"/>
        <v>11.387643912876472</v>
      </c>
      <c r="I87" s="203">
        <f t="shared" si="9"/>
        <v>0.15159082037529892</v>
      </c>
      <c r="J87" s="203">
        <f t="shared" si="10"/>
        <v>0.93163879263724581</v>
      </c>
      <c r="K87">
        <f>I87/I88</f>
        <v>0.93163879263724581</v>
      </c>
    </row>
    <row r="88" spans="2:11" x14ac:dyDescent="0.2">
      <c r="B88" s="200">
        <v>16.5638849999998</v>
      </c>
      <c r="C88" s="204">
        <v>16.611176</v>
      </c>
      <c r="D88" s="198">
        <v>83</v>
      </c>
      <c r="E88">
        <f t="shared" si="11"/>
        <v>12.235901813473824</v>
      </c>
      <c r="F88">
        <f t="shared" si="12"/>
        <v>12.073187656900135</v>
      </c>
      <c r="G88">
        <f>F88</f>
        <v>12.073187656900135</v>
      </c>
      <c r="I88" s="203">
        <f t="shared" si="9"/>
        <v>0.16271415657368848</v>
      </c>
      <c r="J88" s="203">
        <f t="shared" si="10"/>
        <v>0.93177736542897016</v>
      </c>
      <c r="K88">
        <f t="shared" ref="K88:K90" si="14">I88/I89</f>
        <v>0.93177736542897016</v>
      </c>
    </row>
    <row r="89" spans="2:11" x14ac:dyDescent="0.2">
      <c r="B89" s="201">
        <v>16.563889999999802</v>
      </c>
      <c r="C89" s="204">
        <v>16.611177000000001</v>
      </c>
      <c r="D89" s="198">
        <v>84</v>
      </c>
      <c r="E89">
        <f t="shared" si="11"/>
        <v>12.974629310342618</v>
      </c>
      <c r="F89">
        <f t="shared" si="12"/>
        <v>12.800001590663273</v>
      </c>
      <c r="I89" s="203">
        <f t="shared" si="9"/>
        <v>0.17462771967934465</v>
      </c>
      <c r="J89" s="203">
        <f>I89/I90</f>
        <v>0.93191263881862574</v>
      </c>
      <c r="K89">
        <f t="shared" si="14"/>
        <v>0.93191263881862574</v>
      </c>
    </row>
    <row r="90" spans="2:11" x14ac:dyDescent="0.2">
      <c r="B90" s="200">
        <v>16.5638949999998</v>
      </c>
      <c r="C90" s="204">
        <v>16.611177999999999</v>
      </c>
      <c r="D90" s="198">
        <v>85</v>
      </c>
      <c r="E90">
        <f t="shared" si="11"/>
        <v>13.757956569693087</v>
      </c>
      <c r="F90">
        <f t="shared" si="12"/>
        <v>13.570570207060729</v>
      </c>
      <c r="I90" s="203">
        <f t="shared" si="9"/>
        <v>0.18738636263235797</v>
      </c>
      <c r="J90" s="203"/>
      <c r="K90" t="e">
        <f t="shared" si="14"/>
        <v>#DIV/0!</v>
      </c>
    </row>
    <row r="91" spans="2:11" x14ac:dyDescent="0.2">
      <c r="B91" s="201">
        <v>16.563899999999801</v>
      </c>
      <c r="C91" s="204">
        <v>16.611179</v>
      </c>
      <c r="I91" s="203"/>
      <c r="J91" s="203"/>
    </row>
    <row r="92" spans="2:11" x14ac:dyDescent="0.2">
      <c r="B92" s="200">
        <v>16.563904999999799</v>
      </c>
      <c r="C92" s="204">
        <v>16.611180000000001</v>
      </c>
      <c r="I92" s="203"/>
      <c r="J92" s="203"/>
    </row>
    <row r="93" spans="2:11" x14ac:dyDescent="0.2">
      <c r="B93" s="201">
        <v>16.563909999999801</v>
      </c>
      <c r="C93" s="204">
        <v>16.611180999999998</v>
      </c>
      <c r="I93" s="203"/>
      <c r="J93" s="203"/>
    </row>
    <row r="94" spans="2:11" x14ac:dyDescent="0.2">
      <c r="B94" s="200">
        <v>16.563914999999799</v>
      </c>
      <c r="C94" s="204">
        <v>16.611181999999999</v>
      </c>
      <c r="I94" s="203"/>
      <c r="J94" s="203"/>
    </row>
    <row r="95" spans="2:11" x14ac:dyDescent="0.2">
      <c r="B95" s="201">
        <v>16.563919999999801</v>
      </c>
      <c r="C95" s="204">
        <v>16.611183</v>
      </c>
      <c r="I95" s="203"/>
      <c r="J95" s="203"/>
    </row>
    <row r="96" spans="2:11" x14ac:dyDescent="0.2">
      <c r="B96" s="200">
        <v>16.563924999999799</v>
      </c>
      <c r="C96" s="204">
        <v>16.611184000000002</v>
      </c>
      <c r="I96" s="203"/>
      <c r="J96" s="203"/>
    </row>
    <row r="97" spans="2:10" x14ac:dyDescent="0.2">
      <c r="B97" s="201">
        <v>16.5639299999998</v>
      </c>
      <c r="C97" s="204">
        <v>16.611184999999999</v>
      </c>
      <c r="I97" s="203"/>
      <c r="J97" s="203"/>
    </row>
    <row r="98" spans="2:10" x14ac:dyDescent="0.2">
      <c r="B98" s="200">
        <v>16.563934999999798</v>
      </c>
      <c r="C98" s="204">
        <v>16.611186</v>
      </c>
      <c r="I98" s="203"/>
      <c r="J98" s="203"/>
    </row>
    <row r="99" spans="2:10" x14ac:dyDescent="0.2">
      <c r="B99" s="201">
        <v>16.5639399999998</v>
      </c>
      <c r="C99" s="204">
        <v>16.611187000000001</v>
      </c>
      <c r="I99" s="203"/>
      <c r="J99" s="203"/>
    </row>
    <row r="100" spans="2:10" x14ac:dyDescent="0.2">
      <c r="B100" s="200">
        <v>16.563944999999801</v>
      </c>
      <c r="C100" s="204">
        <v>16.611187999999999</v>
      </c>
      <c r="I100" s="203"/>
      <c r="J100" s="203"/>
    </row>
    <row r="101" spans="2:10" x14ac:dyDescent="0.2">
      <c r="B101" s="201">
        <v>16.563949999999799</v>
      </c>
      <c r="C101" s="204">
        <v>16.611189</v>
      </c>
      <c r="I101" s="203"/>
      <c r="J101" s="203"/>
    </row>
    <row r="102" spans="2:10" x14ac:dyDescent="0.2">
      <c r="B102" s="200">
        <v>16.563954999999801</v>
      </c>
      <c r="C102" s="204">
        <v>16.611190000000001</v>
      </c>
      <c r="I102" s="203"/>
      <c r="J102" s="203"/>
    </row>
    <row r="103" spans="2:10" x14ac:dyDescent="0.2">
      <c r="B103" s="201">
        <v>16.563959999999799</v>
      </c>
      <c r="C103" s="204">
        <v>16.611191000000002</v>
      </c>
      <c r="I103" s="203"/>
      <c r="J103" s="203"/>
    </row>
    <row r="104" spans="2:10" x14ac:dyDescent="0.2">
      <c r="B104" s="200">
        <v>16.563964999999801</v>
      </c>
      <c r="C104" s="204">
        <v>16.611191999999999</v>
      </c>
      <c r="I104" s="203"/>
      <c r="J104" s="203"/>
    </row>
    <row r="105" spans="2:10" x14ac:dyDescent="0.2">
      <c r="B105" s="201">
        <v>16.563969999999799</v>
      </c>
      <c r="C105" s="204">
        <v>16.611193</v>
      </c>
      <c r="I105" s="203"/>
      <c r="J105" s="203"/>
    </row>
    <row r="106" spans="2:10" x14ac:dyDescent="0.2">
      <c r="B106" s="200">
        <v>16.5639749999998</v>
      </c>
      <c r="C106" s="204">
        <v>16.611194000000001</v>
      </c>
      <c r="I106" s="203"/>
      <c r="J106" s="203"/>
    </row>
    <row r="107" spans="2:10" x14ac:dyDescent="0.2">
      <c r="B107" s="201">
        <v>16.563979999999798</v>
      </c>
      <c r="C107" s="204">
        <v>16.611194999999999</v>
      </c>
      <c r="I107" s="203"/>
      <c r="J107" s="203"/>
    </row>
    <row r="108" spans="2:10" x14ac:dyDescent="0.2">
      <c r="B108" s="200">
        <v>16.5639849999998</v>
      </c>
      <c r="C108" s="204">
        <v>16.611196</v>
      </c>
      <c r="I108" s="203"/>
      <c r="J108" s="203"/>
    </row>
    <row r="109" spans="2:10" x14ac:dyDescent="0.2">
      <c r="B109" s="201">
        <v>16.563989999999801</v>
      </c>
      <c r="C109" s="204">
        <v>16.611197000000001</v>
      </c>
      <c r="I109" s="203"/>
      <c r="J109" s="203"/>
    </row>
    <row r="110" spans="2:10" x14ac:dyDescent="0.2">
      <c r="B110" s="200">
        <v>16.5639949999998</v>
      </c>
      <c r="C110" s="204">
        <v>16.611198000000002</v>
      </c>
      <c r="I110" s="203"/>
      <c r="J110" s="203"/>
    </row>
    <row r="111" spans="2:10" x14ac:dyDescent="0.2">
      <c r="B111" s="201">
        <v>16.563999999999801</v>
      </c>
      <c r="C111" s="204">
        <v>16.611198999999999</v>
      </c>
      <c r="I111" s="203"/>
      <c r="J111" s="203"/>
    </row>
    <row r="112" spans="2:10" x14ac:dyDescent="0.2">
      <c r="B112" s="200">
        <v>16.564004999999799</v>
      </c>
      <c r="C112" s="204">
        <v>16.6112</v>
      </c>
      <c r="I112" s="203"/>
      <c r="J112" s="203"/>
    </row>
    <row r="113" spans="2:10" x14ac:dyDescent="0.2">
      <c r="B113" s="201">
        <v>16.564009999999801</v>
      </c>
      <c r="C113" s="204">
        <v>16.611201000000001</v>
      </c>
      <c r="I113" s="203"/>
      <c r="J113" s="203"/>
    </row>
    <row r="114" spans="2:10" x14ac:dyDescent="0.2">
      <c r="B114" s="200">
        <v>16.564014999999799</v>
      </c>
      <c r="C114" s="204">
        <v>16.611201999999999</v>
      </c>
      <c r="I114" s="203"/>
      <c r="J114" s="203"/>
    </row>
    <row r="115" spans="2:10" x14ac:dyDescent="0.2">
      <c r="B115" s="201">
        <v>16.5640199999998</v>
      </c>
      <c r="C115" s="204">
        <v>16.611203</v>
      </c>
      <c r="I115" s="203"/>
      <c r="J115" s="203"/>
    </row>
    <row r="116" spans="2:10" x14ac:dyDescent="0.2">
      <c r="B116" s="200">
        <v>16.564024999999798</v>
      </c>
      <c r="C116" s="204">
        <v>16.611204000000001</v>
      </c>
      <c r="I116" s="203"/>
      <c r="J116" s="203"/>
    </row>
    <row r="117" spans="2:10" x14ac:dyDescent="0.2">
      <c r="B117" s="201">
        <v>16.5640299999998</v>
      </c>
      <c r="C117" s="204">
        <v>16.611205000000002</v>
      </c>
      <c r="I117" s="203"/>
      <c r="J117" s="203"/>
    </row>
    <row r="118" spans="2:10" x14ac:dyDescent="0.2">
      <c r="B118" s="200">
        <v>16.564034999999802</v>
      </c>
      <c r="C118" s="204">
        <v>16.611205999999999</v>
      </c>
      <c r="I118" s="203"/>
      <c r="J118" s="203"/>
    </row>
    <row r="119" spans="2:10" x14ac:dyDescent="0.2">
      <c r="B119" s="201">
        <v>16.5640399999998</v>
      </c>
      <c r="C119" s="204">
        <v>16.611207</v>
      </c>
      <c r="I119" s="203"/>
      <c r="J119" s="203"/>
    </row>
    <row r="120" spans="2:10" x14ac:dyDescent="0.2">
      <c r="B120" s="200">
        <v>16.564044999999801</v>
      </c>
      <c r="C120" s="204">
        <v>16.611208000000001</v>
      </c>
      <c r="I120" s="203"/>
      <c r="J120" s="203"/>
    </row>
    <row r="121" spans="2:10" x14ac:dyDescent="0.2">
      <c r="B121" s="201">
        <v>16.564049999999799</v>
      </c>
      <c r="C121" s="204">
        <v>16.611208999999999</v>
      </c>
      <c r="I121" s="203"/>
      <c r="J121" s="203"/>
    </row>
    <row r="122" spans="2:10" x14ac:dyDescent="0.2">
      <c r="B122" s="200">
        <v>16.564054999999801</v>
      </c>
      <c r="C122" s="204">
        <v>16.61121</v>
      </c>
      <c r="I122" s="203"/>
      <c r="J122" s="203"/>
    </row>
    <row r="123" spans="2:10" x14ac:dyDescent="0.2">
      <c r="B123" s="201">
        <v>16.564059999999799</v>
      </c>
      <c r="C123" s="204">
        <v>16.611211000000001</v>
      </c>
      <c r="I123" s="203"/>
      <c r="J123" s="203"/>
    </row>
    <row r="124" spans="2:10" x14ac:dyDescent="0.2">
      <c r="B124" s="200">
        <v>16.5640649999998</v>
      </c>
      <c r="C124" s="204">
        <v>16.611211999999998</v>
      </c>
      <c r="I124" s="203"/>
      <c r="J124" s="203"/>
    </row>
    <row r="125" spans="2:10" x14ac:dyDescent="0.2">
      <c r="B125" s="201">
        <v>16.564069999999798</v>
      </c>
      <c r="C125" s="204">
        <v>16.611212999999999</v>
      </c>
      <c r="I125" s="203"/>
      <c r="J125" s="203"/>
    </row>
    <row r="126" spans="2:10" x14ac:dyDescent="0.2">
      <c r="B126" s="200">
        <v>16.5640749999998</v>
      </c>
      <c r="C126" s="204">
        <v>16.611214</v>
      </c>
      <c r="I126" s="203"/>
      <c r="J126" s="203"/>
    </row>
    <row r="127" spans="2:10" x14ac:dyDescent="0.2">
      <c r="B127" s="201">
        <v>16.564079999999802</v>
      </c>
      <c r="C127" s="204">
        <v>16.611215000000001</v>
      </c>
      <c r="I127" s="203"/>
      <c r="J127" s="203"/>
    </row>
    <row r="128" spans="2:10" x14ac:dyDescent="0.2">
      <c r="B128" s="200">
        <v>16.5640849999997</v>
      </c>
      <c r="C128" s="204">
        <v>16.611215999999999</v>
      </c>
      <c r="I128" s="203"/>
      <c r="J128" s="203"/>
    </row>
    <row r="129" spans="2:10" x14ac:dyDescent="0.2">
      <c r="B129" s="201">
        <v>16.564089999999702</v>
      </c>
      <c r="C129" s="204">
        <v>16.611217</v>
      </c>
      <c r="I129" s="203"/>
      <c r="J129" s="203"/>
    </row>
    <row r="130" spans="2:10" x14ac:dyDescent="0.2">
      <c r="B130" s="200">
        <v>16.5640949999997</v>
      </c>
      <c r="C130" s="204">
        <v>16.611218000000001</v>
      </c>
      <c r="I130" s="203"/>
      <c r="J130" s="203"/>
    </row>
    <row r="131" spans="2:10" x14ac:dyDescent="0.2">
      <c r="B131" s="201">
        <v>16.564099999999701</v>
      </c>
      <c r="C131" s="204">
        <v>16.611218999999998</v>
      </c>
      <c r="I131" s="203"/>
      <c r="J131" s="203"/>
    </row>
    <row r="132" spans="2:10" x14ac:dyDescent="0.2">
      <c r="B132" s="200">
        <v>16.564104999999699</v>
      </c>
      <c r="C132" s="204">
        <v>16.611219999999999</v>
      </c>
      <c r="I132" s="203"/>
      <c r="J132" s="203"/>
    </row>
    <row r="133" spans="2:10" x14ac:dyDescent="0.2">
      <c r="B133" s="201">
        <v>16.564109999999701</v>
      </c>
      <c r="C133" s="204">
        <v>16.611221</v>
      </c>
      <c r="I133" s="203"/>
      <c r="J133" s="203"/>
    </row>
    <row r="134" spans="2:10" x14ac:dyDescent="0.2">
      <c r="B134" s="200">
        <v>16.564114999999699</v>
      </c>
      <c r="C134" s="204">
        <v>16.611222000000001</v>
      </c>
      <c r="I134" s="203"/>
      <c r="J134" s="203"/>
    </row>
    <row r="135" spans="2:10" x14ac:dyDescent="0.2">
      <c r="B135" s="201">
        <v>16.564119999999701</v>
      </c>
      <c r="C135" s="204">
        <v>16.611222999999999</v>
      </c>
      <c r="I135" s="203"/>
      <c r="J135" s="203"/>
    </row>
    <row r="136" spans="2:10" x14ac:dyDescent="0.2">
      <c r="B136" s="200">
        <v>16.564124999999699</v>
      </c>
      <c r="C136" s="204">
        <v>16.611224</v>
      </c>
      <c r="I136" s="203"/>
      <c r="J136" s="203"/>
    </row>
    <row r="137" spans="2:10" x14ac:dyDescent="0.2">
      <c r="B137" s="201">
        <v>16.5641299999997</v>
      </c>
      <c r="C137" s="204">
        <v>16.611225000000001</v>
      </c>
      <c r="I137" s="203"/>
      <c r="J137" s="203"/>
    </row>
    <row r="138" spans="2:10" x14ac:dyDescent="0.2">
      <c r="B138" s="200">
        <v>16.564134999999698</v>
      </c>
      <c r="C138" s="204">
        <v>16.611225999999998</v>
      </c>
      <c r="I138" s="203"/>
      <c r="J138" s="203"/>
    </row>
    <row r="139" spans="2:10" x14ac:dyDescent="0.2">
      <c r="B139" s="201">
        <v>16.5641399999997</v>
      </c>
      <c r="C139" s="204">
        <v>16.611227</v>
      </c>
      <c r="I139" s="203"/>
      <c r="J139" s="203"/>
    </row>
    <row r="140" spans="2:10" x14ac:dyDescent="0.2">
      <c r="B140" s="200">
        <v>16.564144999999701</v>
      </c>
      <c r="C140" s="204">
        <v>16.611228000000001</v>
      </c>
      <c r="I140" s="203"/>
      <c r="J140" s="203"/>
    </row>
    <row r="141" spans="2:10" x14ac:dyDescent="0.2">
      <c r="B141" s="201">
        <v>16.5641499999997</v>
      </c>
      <c r="C141" s="204">
        <v>16.611229000000002</v>
      </c>
      <c r="I141" s="203"/>
      <c r="J141" s="203"/>
    </row>
    <row r="142" spans="2:10" x14ac:dyDescent="0.2">
      <c r="B142" s="200">
        <v>16.564154999999701</v>
      </c>
      <c r="C142" s="204">
        <v>16.611229999999999</v>
      </c>
      <c r="I142" s="203"/>
      <c r="J142" s="203"/>
    </row>
    <row r="143" spans="2:10" x14ac:dyDescent="0.2">
      <c r="B143" s="201">
        <v>16.564159999999699</v>
      </c>
      <c r="C143" s="204">
        <v>16.611231</v>
      </c>
      <c r="I143" s="203"/>
      <c r="J143" s="203"/>
    </row>
    <row r="144" spans="2:10" x14ac:dyDescent="0.2">
      <c r="B144" s="200">
        <v>16.564164999999701</v>
      </c>
      <c r="C144" s="204">
        <v>16.611232000000001</v>
      </c>
      <c r="I144" s="203"/>
      <c r="J144" s="203"/>
    </row>
    <row r="145" spans="2:10" x14ac:dyDescent="0.2">
      <c r="B145" s="201">
        <v>16.564169999999699</v>
      </c>
      <c r="C145" s="204">
        <v>16.611232999999999</v>
      </c>
      <c r="I145" s="203"/>
      <c r="J145" s="203"/>
    </row>
    <row r="146" spans="2:10" x14ac:dyDescent="0.2">
      <c r="B146" s="200">
        <v>16.5641749999997</v>
      </c>
      <c r="C146" s="204">
        <v>16.611234</v>
      </c>
      <c r="I146" s="203"/>
      <c r="J146" s="203"/>
    </row>
    <row r="147" spans="2:10" x14ac:dyDescent="0.2">
      <c r="B147" s="201">
        <v>16.564179999999698</v>
      </c>
      <c r="C147" s="204">
        <v>16.611235000000001</v>
      </c>
      <c r="I147" s="203"/>
      <c r="J147" s="203"/>
    </row>
    <row r="148" spans="2:10" x14ac:dyDescent="0.2">
      <c r="B148" s="200">
        <v>16.5641849999997</v>
      </c>
      <c r="C148" s="204">
        <v>16.611236000000002</v>
      </c>
      <c r="I148" s="203"/>
      <c r="J148" s="203"/>
    </row>
    <row r="149" spans="2:10" x14ac:dyDescent="0.2">
      <c r="B149" s="201">
        <v>16.564189999999702</v>
      </c>
      <c r="C149" s="204">
        <v>16.611236999999999</v>
      </c>
      <c r="I149" s="203"/>
      <c r="J149" s="203"/>
    </row>
    <row r="150" spans="2:10" x14ac:dyDescent="0.2">
      <c r="B150" s="200">
        <v>16.5641949999997</v>
      </c>
      <c r="C150" s="204">
        <v>16.611238</v>
      </c>
      <c r="I150" s="203"/>
      <c r="J150" s="203"/>
    </row>
    <row r="151" spans="2:10" x14ac:dyDescent="0.2">
      <c r="B151" s="201">
        <v>16.564199999999701</v>
      </c>
      <c r="C151" s="204">
        <v>16.611239000000001</v>
      </c>
      <c r="I151" s="203"/>
      <c r="J151" s="203"/>
    </row>
    <row r="152" spans="2:10" x14ac:dyDescent="0.2">
      <c r="B152" s="200">
        <v>16.564204999999699</v>
      </c>
      <c r="C152" s="204">
        <v>16.611239999999999</v>
      </c>
      <c r="I152" s="203"/>
      <c r="J152" s="203"/>
    </row>
    <row r="153" spans="2:10" x14ac:dyDescent="0.2">
      <c r="B153" s="201">
        <v>16.564209999999701</v>
      </c>
      <c r="C153" s="204">
        <v>16.611241</v>
      </c>
      <c r="I153" s="203"/>
      <c r="J153" s="203"/>
    </row>
    <row r="154" spans="2:10" x14ac:dyDescent="0.2">
      <c r="B154" s="200">
        <v>16.564214999999699</v>
      </c>
      <c r="C154" s="204">
        <v>16.611242000000001</v>
      </c>
      <c r="I154" s="203"/>
      <c r="J154" s="203"/>
    </row>
    <row r="155" spans="2:10" x14ac:dyDescent="0.2">
      <c r="B155" s="201">
        <v>16.5642199999997</v>
      </c>
      <c r="C155" s="204">
        <v>16.611243000000002</v>
      </c>
      <c r="I155" s="203"/>
      <c r="J155" s="203"/>
    </row>
    <row r="156" spans="2:10" x14ac:dyDescent="0.2">
      <c r="B156" s="200">
        <v>16.564224999999698</v>
      </c>
      <c r="C156" s="204">
        <v>16.611243999999999</v>
      </c>
      <c r="I156" s="203"/>
      <c r="J156" s="203"/>
    </row>
    <row r="157" spans="2:10" x14ac:dyDescent="0.2">
      <c r="B157" s="201">
        <v>16.5642299999997</v>
      </c>
      <c r="C157" s="204">
        <v>16.611245</v>
      </c>
      <c r="I157" s="203"/>
      <c r="J157" s="203"/>
    </row>
    <row r="158" spans="2:10" x14ac:dyDescent="0.2">
      <c r="B158" s="200">
        <v>16.564234999999702</v>
      </c>
      <c r="C158" s="204">
        <v>16.611246000000001</v>
      </c>
      <c r="I158" s="203"/>
      <c r="J158" s="203"/>
    </row>
    <row r="159" spans="2:10" x14ac:dyDescent="0.2">
      <c r="B159" s="201">
        <v>16.5642399999997</v>
      </c>
      <c r="C159" s="204">
        <v>16.611246999999999</v>
      </c>
      <c r="I159" s="203"/>
      <c r="J159" s="203"/>
    </row>
    <row r="160" spans="2:10" x14ac:dyDescent="0.2">
      <c r="B160" s="200">
        <v>16.564244999999701</v>
      </c>
      <c r="C160" s="204">
        <v>16.611248</v>
      </c>
      <c r="I160" s="203"/>
      <c r="J160" s="203"/>
    </row>
    <row r="161" spans="2:10" x14ac:dyDescent="0.2">
      <c r="B161" s="201">
        <v>16.564249999999699</v>
      </c>
      <c r="C161" s="204">
        <v>16.611249000000001</v>
      </c>
      <c r="I161" s="203"/>
      <c r="J161" s="203"/>
    </row>
    <row r="162" spans="2:10" x14ac:dyDescent="0.2">
      <c r="B162" s="200">
        <v>16.564254999999701</v>
      </c>
      <c r="C162" s="204">
        <v>16.611249999999998</v>
      </c>
      <c r="I162" s="203"/>
      <c r="J162" s="203"/>
    </row>
    <row r="163" spans="2:10" x14ac:dyDescent="0.2">
      <c r="B163" s="201">
        <v>16.564259999999699</v>
      </c>
      <c r="C163" s="204">
        <v>16.611250999999999</v>
      </c>
      <c r="I163" s="203"/>
      <c r="J163" s="203"/>
    </row>
    <row r="164" spans="2:10" x14ac:dyDescent="0.2">
      <c r="B164" s="200">
        <v>16.5642649999997</v>
      </c>
      <c r="C164" s="204">
        <v>16.611252</v>
      </c>
      <c r="I164" s="203"/>
      <c r="J164" s="203"/>
    </row>
    <row r="165" spans="2:10" x14ac:dyDescent="0.2">
      <c r="B165" s="201">
        <v>16.564269999999699</v>
      </c>
      <c r="C165" s="204">
        <v>16.611253000000001</v>
      </c>
      <c r="I165" s="203"/>
      <c r="J165" s="203"/>
    </row>
    <row r="166" spans="2:10" x14ac:dyDescent="0.2">
      <c r="B166" s="200">
        <v>16.5642749999997</v>
      </c>
      <c r="C166" s="204">
        <v>16.611253999999999</v>
      </c>
      <c r="I166" s="203"/>
      <c r="J166" s="203"/>
    </row>
    <row r="167" spans="2:10" x14ac:dyDescent="0.2">
      <c r="B167" s="201">
        <v>16.564279999999702</v>
      </c>
      <c r="C167" s="204">
        <v>16.611255</v>
      </c>
      <c r="I167" s="203"/>
      <c r="J167" s="203"/>
    </row>
    <row r="168" spans="2:10" x14ac:dyDescent="0.2">
      <c r="B168" s="200">
        <v>16.5642849999997</v>
      </c>
      <c r="C168" s="204">
        <v>16.611256000000001</v>
      </c>
      <c r="I168" s="203"/>
      <c r="J168" s="203"/>
    </row>
    <row r="169" spans="2:10" x14ac:dyDescent="0.2">
      <c r="B169" s="201">
        <v>16.564289999999701</v>
      </c>
      <c r="C169" s="204">
        <v>16.611256999999998</v>
      </c>
      <c r="I169" s="203"/>
      <c r="J169" s="203"/>
    </row>
    <row r="170" spans="2:10" x14ac:dyDescent="0.2">
      <c r="B170" s="200">
        <v>16.564294999999699</v>
      </c>
      <c r="C170" s="204">
        <v>16.611257999999999</v>
      </c>
      <c r="I170" s="203"/>
      <c r="J170" s="203"/>
    </row>
    <row r="171" spans="2:10" x14ac:dyDescent="0.2">
      <c r="B171" s="201">
        <v>16.564299999999701</v>
      </c>
      <c r="C171" s="204">
        <v>16.611259</v>
      </c>
      <c r="I171" s="203"/>
      <c r="J171" s="203"/>
    </row>
    <row r="172" spans="2:10" x14ac:dyDescent="0.2">
      <c r="B172" s="200">
        <v>16.564304999999699</v>
      </c>
      <c r="C172" s="204">
        <v>16.611260000000001</v>
      </c>
      <c r="I172" s="203"/>
      <c r="J172" s="203"/>
    </row>
    <row r="173" spans="2:10" x14ac:dyDescent="0.2">
      <c r="B173" s="201">
        <v>16.564309999999701</v>
      </c>
      <c r="C173" s="204">
        <v>16.611260999999999</v>
      </c>
      <c r="I173" s="203"/>
      <c r="J173" s="203"/>
    </row>
    <row r="174" spans="2:10" x14ac:dyDescent="0.2">
      <c r="B174" s="200">
        <v>16.564314999999699</v>
      </c>
      <c r="C174" s="204">
        <v>16.611262</v>
      </c>
      <c r="I174" s="203"/>
      <c r="J174" s="203"/>
    </row>
    <row r="175" spans="2:10" x14ac:dyDescent="0.2">
      <c r="B175" s="201">
        <v>16.5643199999997</v>
      </c>
      <c r="C175" s="204">
        <v>16.611263000000001</v>
      </c>
      <c r="I175" s="203"/>
      <c r="J175" s="203"/>
    </row>
    <row r="176" spans="2:10" x14ac:dyDescent="0.2">
      <c r="B176" s="200">
        <v>16.564324999999702</v>
      </c>
      <c r="C176" s="204">
        <v>16.611263999999998</v>
      </c>
      <c r="I176" s="203"/>
      <c r="J176" s="203"/>
    </row>
    <row r="177" spans="2:10" x14ac:dyDescent="0.2">
      <c r="B177" s="201">
        <v>16.5643299999997</v>
      </c>
      <c r="C177" s="204">
        <v>16.611265</v>
      </c>
      <c r="I177" s="203"/>
      <c r="J177" s="203"/>
    </row>
    <row r="178" spans="2:10" x14ac:dyDescent="0.2">
      <c r="B178" s="200">
        <v>16.564334999999701</v>
      </c>
      <c r="C178" s="204">
        <v>16.611266000000001</v>
      </c>
      <c r="I178" s="203"/>
      <c r="J178" s="203"/>
    </row>
    <row r="179" spans="2:10" x14ac:dyDescent="0.2">
      <c r="B179" s="201">
        <v>16.564339999999699</v>
      </c>
      <c r="C179" s="204">
        <v>16.611267000000002</v>
      </c>
      <c r="I179" s="203"/>
      <c r="J179" s="203"/>
    </row>
    <row r="180" spans="2:10" x14ac:dyDescent="0.2">
      <c r="B180" s="200">
        <v>16.564344999999701</v>
      </c>
      <c r="C180" s="204">
        <v>16.611267999999999</v>
      </c>
      <c r="I180" s="203"/>
      <c r="J180" s="203"/>
    </row>
    <row r="181" spans="2:10" x14ac:dyDescent="0.2">
      <c r="B181" s="201">
        <v>16.564349999999699</v>
      </c>
      <c r="C181" s="204">
        <v>16.611269</v>
      </c>
      <c r="I181" s="203"/>
      <c r="J181" s="203"/>
    </row>
    <row r="182" spans="2:10" x14ac:dyDescent="0.2">
      <c r="B182" s="200">
        <v>16.564354999999701</v>
      </c>
      <c r="C182" s="204">
        <v>16.611270000000001</v>
      </c>
      <c r="I182" s="203"/>
      <c r="J182" s="203"/>
    </row>
    <row r="183" spans="2:10" x14ac:dyDescent="0.2">
      <c r="B183" s="201">
        <v>16.564359999999699</v>
      </c>
      <c r="C183" s="204">
        <v>16.611270999999999</v>
      </c>
      <c r="I183" s="203"/>
      <c r="J183" s="203"/>
    </row>
    <row r="184" spans="2:10" x14ac:dyDescent="0.2">
      <c r="B184" s="200">
        <v>16.5643649999997</v>
      </c>
      <c r="C184" s="204">
        <v>16.611272</v>
      </c>
      <c r="I184" s="203"/>
      <c r="J184" s="203"/>
    </row>
    <row r="185" spans="2:10" x14ac:dyDescent="0.2">
      <c r="B185" s="201">
        <v>16.564369999999698</v>
      </c>
      <c r="C185" s="204">
        <v>16.611273000000001</v>
      </c>
      <c r="I185" s="203"/>
      <c r="J185" s="203"/>
    </row>
    <row r="186" spans="2:10" x14ac:dyDescent="0.2">
      <c r="B186" s="200">
        <v>16.5643749999997</v>
      </c>
      <c r="C186" s="204">
        <v>16.611274000000002</v>
      </c>
      <c r="I186" s="203"/>
      <c r="J186" s="203"/>
    </row>
    <row r="187" spans="2:10" x14ac:dyDescent="0.2">
      <c r="B187" s="201">
        <v>16.564379999999701</v>
      </c>
      <c r="C187" s="204">
        <v>16.611274999999999</v>
      </c>
      <c r="I187" s="203"/>
      <c r="J187" s="203"/>
    </row>
    <row r="188" spans="2:10" x14ac:dyDescent="0.2">
      <c r="B188" s="200">
        <v>16.564384999999699</v>
      </c>
      <c r="C188" s="204">
        <v>16.611276</v>
      </c>
      <c r="I188" s="203"/>
      <c r="J188" s="203"/>
    </row>
    <row r="189" spans="2:10" x14ac:dyDescent="0.2">
      <c r="B189" s="201">
        <v>16.564389999999701</v>
      </c>
      <c r="C189" s="204">
        <v>16.611277000000001</v>
      </c>
      <c r="I189" s="203"/>
      <c r="J189" s="203"/>
    </row>
    <row r="190" spans="2:10" x14ac:dyDescent="0.2">
      <c r="B190" s="200">
        <v>16.564394999999699</v>
      </c>
      <c r="C190" s="204">
        <v>16.611277999999999</v>
      </c>
      <c r="I190" s="203"/>
      <c r="J190" s="203"/>
    </row>
    <row r="191" spans="2:10" x14ac:dyDescent="0.2">
      <c r="B191" s="201">
        <v>16.5643999999998</v>
      </c>
      <c r="C191" s="204">
        <v>16.611279</v>
      </c>
      <c r="I191" s="203"/>
      <c r="J191" s="203"/>
    </row>
    <row r="192" spans="2:10" x14ac:dyDescent="0.2">
      <c r="B192" s="200">
        <v>16.564404999999802</v>
      </c>
      <c r="C192" s="204">
        <v>16.611280000000001</v>
      </c>
      <c r="I192" s="203"/>
      <c r="J192" s="203"/>
    </row>
    <row r="193" spans="2:10" x14ac:dyDescent="0.2">
      <c r="B193" s="201">
        <v>16.5644099999998</v>
      </c>
      <c r="C193" s="204">
        <v>16.611281000000002</v>
      </c>
      <c r="I193" s="203"/>
      <c r="J193" s="203"/>
    </row>
    <row r="194" spans="2:10" x14ac:dyDescent="0.2">
      <c r="B194" s="200">
        <v>16.564414999999801</v>
      </c>
      <c r="C194" s="204">
        <v>16.611281999999999</v>
      </c>
      <c r="I194" s="203"/>
      <c r="J194" s="203"/>
    </row>
    <row r="195" spans="2:10" x14ac:dyDescent="0.2">
      <c r="B195" s="201">
        <v>16.564419999999799</v>
      </c>
      <c r="C195" s="204">
        <v>16.611283</v>
      </c>
      <c r="I195" s="203"/>
      <c r="J195" s="203"/>
    </row>
    <row r="196" spans="2:10" x14ac:dyDescent="0.2">
      <c r="B196" s="200">
        <v>16.564424999999801</v>
      </c>
      <c r="C196" s="204">
        <v>16.611284000000001</v>
      </c>
      <c r="I196" s="203"/>
      <c r="J196" s="203"/>
    </row>
    <row r="197" spans="2:10" x14ac:dyDescent="0.2">
      <c r="B197" s="201">
        <v>16.564429999999799</v>
      </c>
      <c r="C197" s="204">
        <v>16.611284999999999</v>
      </c>
      <c r="I197" s="203"/>
      <c r="J197" s="203"/>
    </row>
    <row r="198" spans="2:10" x14ac:dyDescent="0.2">
      <c r="B198" s="200">
        <v>16.564434999999801</v>
      </c>
      <c r="C198" s="204">
        <v>16.611286</v>
      </c>
      <c r="I198" s="203"/>
      <c r="J198" s="203"/>
    </row>
    <row r="199" spans="2:10" x14ac:dyDescent="0.2">
      <c r="B199" s="201">
        <v>16.564439999999799</v>
      </c>
      <c r="C199" s="204">
        <v>16.611287000000001</v>
      </c>
      <c r="I199" s="203"/>
      <c r="J199" s="203"/>
    </row>
    <row r="200" spans="2:10" x14ac:dyDescent="0.2">
      <c r="B200" s="200">
        <v>16.5644449999998</v>
      </c>
      <c r="C200" s="204">
        <v>16.611287999999998</v>
      </c>
      <c r="I200" s="203"/>
      <c r="J200" s="203"/>
    </row>
    <row r="201" spans="2:10" x14ac:dyDescent="0.2">
      <c r="B201" s="201">
        <v>16.564449999999798</v>
      </c>
      <c r="C201" s="204">
        <v>16.611288999999999</v>
      </c>
      <c r="I201" s="203"/>
      <c r="J201" s="203"/>
    </row>
    <row r="202" spans="2:10" x14ac:dyDescent="0.2">
      <c r="B202" s="200">
        <v>16.5644549999998</v>
      </c>
      <c r="C202" s="204">
        <v>16.61129</v>
      </c>
      <c r="I202" s="203"/>
      <c r="J202" s="203"/>
    </row>
    <row r="203" spans="2:10" x14ac:dyDescent="0.2">
      <c r="B203" s="201">
        <v>16.564459999999801</v>
      </c>
      <c r="C203" s="204">
        <v>16.611291000000001</v>
      </c>
      <c r="I203" s="203"/>
      <c r="J203" s="203"/>
    </row>
    <row r="204" spans="2:10" x14ac:dyDescent="0.2">
      <c r="B204" s="200">
        <v>16.564464999999799</v>
      </c>
      <c r="C204" s="204">
        <v>16.611291999999999</v>
      </c>
      <c r="I204" s="203"/>
      <c r="J204" s="203"/>
    </row>
    <row r="205" spans="2:10" x14ac:dyDescent="0.2">
      <c r="B205" s="201">
        <v>16.564469999999801</v>
      </c>
      <c r="C205" s="204">
        <v>16.611293</v>
      </c>
      <c r="I205" s="203"/>
      <c r="J205" s="203"/>
    </row>
    <row r="206" spans="2:10" x14ac:dyDescent="0.2">
      <c r="B206" s="200">
        <v>16.564474999999799</v>
      </c>
      <c r="C206" s="204">
        <v>16.611294000000001</v>
      </c>
      <c r="I206" s="203"/>
      <c r="J206" s="203"/>
    </row>
    <row r="207" spans="2:10" x14ac:dyDescent="0.2">
      <c r="B207" s="201">
        <v>16.564479999999801</v>
      </c>
      <c r="C207" s="204">
        <v>16.611294999999998</v>
      </c>
      <c r="I207" s="203"/>
      <c r="J207" s="203"/>
    </row>
    <row r="208" spans="2:10" x14ac:dyDescent="0.2">
      <c r="B208" s="200">
        <v>16.564484999999799</v>
      </c>
      <c r="C208" s="204">
        <v>16.611295999999999</v>
      </c>
      <c r="I208" s="203"/>
      <c r="J208" s="203"/>
    </row>
    <row r="209" spans="2:10" x14ac:dyDescent="0.2">
      <c r="B209" s="201">
        <v>16.5644899999998</v>
      </c>
      <c r="C209" s="204">
        <v>16.611297</v>
      </c>
      <c r="I209" s="203"/>
      <c r="J209" s="203"/>
    </row>
    <row r="210" spans="2:10" x14ac:dyDescent="0.2">
      <c r="B210" s="200">
        <v>16.564494999999798</v>
      </c>
      <c r="C210" s="204">
        <v>16.611298000000001</v>
      </c>
      <c r="I210" s="203"/>
      <c r="J210" s="203"/>
    </row>
    <row r="211" spans="2:10" x14ac:dyDescent="0.2">
      <c r="B211" s="201">
        <v>16.5644999999998</v>
      </c>
      <c r="C211" s="204">
        <v>16.611298999999999</v>
      </c>
      <c r="I211" s="203"/>
      <c r="J211" s="203"/>
    </row>
    <row r="212" spans="2:10" x14ac:dyDescent="0.2">
      <c r="B212" s="200">
        <v>16.564504999999802</v>
      </c>
      <c r="C212" s="204">
        <v>16.6113</v>
      </c>
      <c r="I212" s="203"/>
      <c r="J212" s="203"/>
    </row>
    <row r="213" spans="2:10" x14ac:dyDescent="0.2">
      <c r="B213" s="201">
        <v>16.5645099999998</v>
      </c>
      <c r="C213" s="204">
        <v>16.611301000000001</v>
      </c>
      <c r="I213" s="203"/>
      <c r="J213" s="203"/>
    </row>
    <row r="214" spans="2:10" x14ac:dyDescent="0.2">
      <c r="B214" s="200">
        <v>16.564514999999801</v>
      </c>
      <c r="C214" s="204">
        <v>16.611301999999998</v>
      </c>
      <c r="I214" s="203"/>
      <c r="J214" s="203"/>
    </row>
    <row r="215" spans="2:10" x14ac:dyDescent="0.2">
      <c r="B215" s="201">
        <v>16.564519999999799</v>
      </c>
      <c r="C215" s="204">
        <v>16.611302999999999</v>
      </c>
      <c r="I215" s="203"/>
      <c r="J215" s="203"/>
    </row>
    <row r="216" spans="2:10" x14ac:dyDescent="0.2">
      <c r="B216" s="200">
        <v>16.564524999999801</v>
      </c>
      <c r="C216" s="204">
        <v>16.611304000000001</v>
      </c>
      <c r="I216" s="203"/>
      <c r="J216" s="203"/>
    </row>
    <row r="217" spans="2:10" x14ac:dyDescent="0.2">
      <c r="B217" s="201">
        <v>16.564529999999799</v>
      </c>
      <c r="C217" s="204">
        <v>16.611305000000002</v>
      </c>
      <c r="I217" s="203"/>
      <c r="J217" s="203"/>
    </row>
    <row r="218" spans="2:10" x14ac:dyDescent="0.2">
      <c r="B218" s="200">
        <v>16.5645349999998</v>
      </c>
      <c r="C218" s="204">
        <v>16.611305999999999</v>
      </c>
      <c r="I218" s="203"/>
      <c r="J218" s="203"/>
    </row>
    <row r="219" spans="2:10" x14ac:dyDescent="0.2">
      <c r="B219" s="201">
        <v>16.564539999999798</v>
      </c>
      <c r="C219" s="204">
        <v>16.611307</v>
      </c>
      <c r="I219" s="203"/>
      <c r="J219" s="203"/>
    </row>
    <row r="220" spans="2:10" x14ac:dyDescent="0.2">
      <c r="B220" s="200">
        <v>16.5645449999998</v>
      </c>
      <c r="C220" s="204">
        <v>16.611308000000001</v>
      </c>
      <c r="I220" s="203"/>
      <c r="J220" s="203"/>
    </row>
    <row r="221" spans="2:10" x14ac:dyDescent="0.2">
      <c r="B221" s="201">
        <v>16.564549999999802</v>
      </c>
      <c r="C221" s="204">
        <v>16.611308999999999</v>
      </c>
      <c r="I221" s="203"/>
      <c r="J221" s="203"/>
    </row>
    <row r="222" spans="2:10" x14ac:dyDescent="0.2">
      <c r="B222" s="200">
        <v>16.5645549999998</v>
      </c>
      <c r="C222" s="204">
        <v>16.61131</v>
      </c>
      <c r="I222" s="203"/>
      <c r="J222" s="203"/>
    </row>
    <row r="223" spans="2:10" x14ac:dyDescent="0.2">
      <c r="B223" s="201">
        <v>16.564559999999801</v>
      </c>
      <c r="C223" s="204">
        <v>16.611311000000001</v>
      </c>
      <c r="I223" s="203"/>
      <c r="J223" s="203"/>
    </row>
    <row r="224" spans="2:10" x14ac:dyDescent="0.2">
      <c r="B224" s="200">
        <v>16.564564999999799</v>
      </c>
      <c r="C224" s="204">
        <v>16.611312000000002</v>
      </c>
      <c r="I224" s="203"/>
      <c r="J224" s="203"/>
    </row>
    <row r="225" spans="2:10" x14ac:dyDescent="0.2">
      <c r="B225" s="201">
        <v>16.564569999999801</v>
      </c>
      <c r="C225" s="204">
        <v>16.611312999999999</v>
      </c>
      <c r="I225" s="203"/>
      <c r="J225" s="203"/>
    </row>
    <row r="226" spans="2:10" x14ac:dyDescent="0.2">
      <c r="B226" s="200">
        <v>16.564574999999799</v>
      </c>
      <c r="C226" s="204">
        <v>16.611314</v>
      </c>
      <c r="I226" s="203"/>
      <c r="J226" s="203"/>
    </row>
    <row r="227" spans="2:10" x14ac:dyDescent="0.2">
      <c r="B227" s="201">
        <v>16.5645799999998</v>
      </c>
      <c r="C227" s="204">
        <v>16.611315000000001</v>
      </c>
      <c r="I227" s="203"/>
      <c r="J227" s="203"/>
    </row>
    <row r="228" spans="2:10" x14ac:dyDescent="0.2">
      <c r="B228" s="200">
        <v>16.564584999999798</v>
      </c>
      <c r="C228" s="204">
        <v>16.611315999999999</v>
      </c>
      <c r="I228" s="203"/>
      <c r="J228" s="203"/>
    </row>
    <row r="229" spans="2:10" x14ac:dyDescent="0.2">
      <c r="B229" s="201">
        <v>16.5645899999998</v>
      </c>
      <c r="C229" s="204">
        <v>16.611317</v>
      </c>
      <c r="I229" s="203"/>
      <c r="J229" s="203"/>
    </row>
    <row r="230" spans="2:10" x14ac:dyDescent="0.2">
      <c r="B230" s="200">
        <v>16.564594999999802</v>
      </c>
      <c r="C230" s="204">
        <v>16.611318000000001</v>
      </c>
      <c r="I230" s="203"/>
      <c r="J230" s="203"/>
    </row>
    <row r="231" spans="2:10" x14ac:dyDescent="0.2">
      <c r="B231" s="201">
        <v>16.5645999999998</v>
      </c>
      <c r="C231" s="204">
        <v>16.611319000000002</v>
      </c>
      <c r="I231" s="203"/>
      <c r="J231" s="203"/>
    </row>
    <row r="232" spans="2:10" x14ac:dyDescent="0.2">
      <c r="B232" s="200">
        <v>16.564604999999801</v>
      </c>
      <c r="C232" s="204">
        <v>16.611319999999999</v>
      </c>
      <c r="I232" s="203"/>
      <c r="J232" s="203"/>
    </row>
    <row r="233" spans="2:10" x14ac:dyDescent="0.2">
      <c r="B233" s="201">
        <v>16.564609999999799</v>
      </c>
      <c r="C233" s="204">
        <v>16.611321</v>
      </c>
      <c r="I233" s="203"/>
      <c r="J233" s="203"/>
    </row>
    <row r="234" spans="2:10" x14ac:dyDescent="0.2">
      <c r="B234" s="200">
        <v>16.564614999999801</v>
      </c>
      <c r="C234" s="204">
        <v>16.611322000000001</v>
      </c>
      <c r="I234" s="203"/>
      <c r="J234" s="203"/>
    </row>
    <row r="235" spans="2:10" x14ac:dyDescent="0.2">
      <c r="B235" s="201">
        <v>16.564619999999799</v>
      </c>
      <c r="C235" s="204">
        <v>16.611322999999999</v>
      </c>
      <c r="I235" s="203"/>
      <c r="J235" s="203"/>
    </row>
    <row r="236" spans="2:10" x14ac:dyDescent="0.2">
      <c r="B236" s="200">
        <v>16.564624999999801</v>
      </c>
      <c r="C236" s="204">
        <v>16.611324</v>
      </c>
      <c r="I236" s="203"/>
      <c r="J236" s="203"/>
    </row>
    <row r="237" spans="2:10" x14ac:dyDescent="0.2">
      <c r="B237" s="201">
        <v>16.564629999999799</v>
      </c>
      <c r="C237" s="204">
        <v>16.6113250000001</v>
      </c>
      <c r="I237" s="203"/>
      <c r="J237" s="203"/>
    </row>
    <row r="238" spans="2:10" x14ac:dyDescent="0.2">
      <c r="B238" s="200">
        <v>16.5646349999998</v>
      </c>
      <c r="C238" s="204">
        <v>16.611326000000101</v>
      </c>
      <c r="I238" s="203"/>
      <c r="J238" s="203"/>
    </row>
    <row r="239" spans="2:10" x14ac:dyDescent="0.2">
      <c r="B239" s="201">
        <v>16.564639999999802</v>
      </c>
      <c r="C239" s="204">
        <v>16.611327000000099</v>
      </c>
      <c r="I239" s="203"/>
      <c r="J239" s="203"/>
    </row>
    <row r="240" spans="2:10" x14ac:dyDescent="0.2">
      <c r="B240" s="200">
        <v>16.5646449999998</v>
      </c>
      <c r="C240" s="204">
        <v>16.6113280000001</v>
      </c>
      <c r="I240" s="203"/>
      <c r="J240" s="203"/>
    </row>
    <row r="241" spans="2:10" x14ac:dyDescent="0.2">
      <c r="B241" s="201">
        <v>16.564649999999801</v>
      </c>
      <c r="C241" s="204">
        <v>16.611329000000101</v>
      </c>
      <c r="I241" s="203"/>
      <c r="J241" s="203"/>
    </row>
    <row r="242" spans="2:10" x14ac:dyDescent="0.2">
      <c r="B242" s="200">
        <v>16.564654999999799</v>
      </c>
      <c r="C242" s="204">
        <v>16.611330000000098</v>
      </c>
      <c r="I242" s="203"/>
      <c r="J242" s="203"/>
    </row>
    <row r="243" spans="2:10" x14ac:dyDescent="0.2">
      <c r="B243" s="201">
        <v>16.564659999999801</v>
      </c>
      <c r="C243" s="204">
        <v>16.611331000000099</v>
      </c>
      <c r="I243" s="203"/>
      <c r="J243" s="203"/>
    </row>
    <row r="244" spans="2:10" x14ac:dyDescent="0.2">
      <c r="B244" s="200">
        <v>16.564664999999799</v>
      </c>
      <c r="C244" s="204">
        <v>16.6113320000001</v>
      </c>
      <c r="I244" s="203"/>
      <c r="J244" s="203"/>
    </row>
    <row r="245" spans="2:10" x14ac:dyDescent="0.2">
      <c r="B245" s="201">
        <v>16.564669999999801</v>
      </c>
      <c r="C245" s="204">
        <v>16.611333000000101</v>
      </c>
      <c r="I245" s="203"/>
      <c r="J245" s="203"/>
    </row>
    <row r="246" spans="2:10" x14ac:dyDescent="0.2">
      <c r="B246" s="200">
        <v>16.564674999999799</v>
      </c>
      <c r="C246" s="204">
        <v>16.611334000000099</v>
      </c>
      <c r="I246" s="203"/>
      <c r="J246" s="203"/>
    </row>
    <row r="247" spans="2:10" x14ac:dyDescent="0.2">
      <c r="B247" s="201">
        <v>16.5646799999998</v>
      </c>
      <c r="C247" s="204">
        <v>16.6113350000001</v>
      </c>
      <c r="I247" s="203"/>
      <c r="J247" s="203"/>
    </row>
    <row r="248" spans="2:10" x14ac:dyDescent="0.2">
      <c r="B248" s="200">
        <v>16.564684999999798</v>
      </c>
      <c r="C248" s="204">
        <v>16.611336000000101</v>
      </c>
      <c r="I248" s="203"/>
      <c r="J248" s="203"/>
    </row>
    <row r="249" spans="2:10" x14ac:dyDescent="0.2">
      <c r="B249" s="201">
        <v>16.5646899999998</v>
      </c>
      <c r="C249" s="204">
        <v>16.611337000000098</v>
      </c>
      <c r="I249" s="203"/>
      <c r="J249" s="203"/>
    </row>
    <row r="250" spans="2:10" x14ac:dyDescent="0.2">
      <c r="B250" s="200">
        <v>16.564694999999801</v>
      </c>
      <c r="C250" s="204">
        <v>16.611338000000099</v>
      </c>
      <c r="I250" s="203"/>
      <c r="J250" s="203"/>
    </row>
    <row r="251" spans="2:10" x14ac:dyDescent="0.2">
      <c r="B251" s="201">
        <v>16.564699999999799</v>
      </c>
      <c r="C251" s="204">
        <v>16.6113390000001</v>
      </c>
      <c r="I251" s="203"/>
      <c r="J251" s="203"/>
    </row>
    <row r="252" spans="2:10" x14ac:dyDescent="0.2">
      <c r="B252" s="200">
        <v>16.564704999999801</v>
      </c>
      <c r="C252" s="204">
        <v>16.611340000000101</v>
      </c>
      <c r="I252" s="203"/>
      <c r="J252" s="203"/>
    </row>
    <row r="253" spans="2:10" x14ac:dyDescent="0.2">
      <c r="B253" s="201">
        <v>16.564709999999799</v>
      </c>
      <c r="C253" s="204">
        <v>16.611341000000099</v>
      </c>
      <c r="I253" s="203"/>
      <c r="J253" s="203"/>
    </row>
    <row r="254" spans="2:10" x14ac:dyDescent="0.2">
      <c r="B254" s="200">
        <v>16.5647149999999</v>
      </c>
      <c r="C254" s="204">
        <v>16.6113420000001</v>
      </c>
      <c r="I254" s="203"/>
      <c r="J254" s="203"/>
    </row>
    <row r="255" spans="2:10" x14ac:dyDescent="0.2">
      <c r="B255" s="201">
        <v>16.564719999999902</v>
      </c>
      <c r="C255" s="204">
        <v>16.611343000000101</v>
      </c>
      <c r="I255" s="203"/>
      <c r="J255" s="203"/>
    </row>
    <row r="256" spans="2:10" x14ac:dyDescent="0.2">
      <c r="B256" s="200">
        <v>16.5647249999999</v>
      </c>
      <c r="C256" s="204">
        <v>16.611344000000098</v>
      </c>
      <c r="I256" s="203"/>
      <c r="J256" s="203"/>
    </row>
    <row r="257" spans="2:10" x14ac:dyDescent="0.2">
      <c r="B257" s="201">
        <v>16.564729999999901</v>
      </c>
      <c r="C257" s="204">
        <v>16.6113450000001</v>
      </c>
      <c r="I257" s="203"/>
      <c r="J257" s="203"/>
    </row>
    <row r="258" spans="2:10" x14ac:dyDescent="0.2">
      <c r="B258" s="200">
        <v>16.564734999999899</v>
      </c>
      <c r="C258" s="204">
        <v>16.611346000000101</v>
      </c>
      <c r="I258" s="203"/>
      <c r="J258" s="203"/>
    </row>
    <row r="259" spans="2:10" x14ac:dyDescent="0.2">
      <c r="B259" s="201">
        <v>16.564739999999901</v>
      </c>
      <c r="C259" s="204">
        <v>16.611347000000102</v>
      </c>
      <c r="I259" s="203"/>
      <c r="J259" s="203"/>
    </row>
    <row r="260" spans="2:10" x14ac:dyDescent="0.2">
      <c r="B260" s="200">
        <v>16.564744999999899</v>
      </c>
      <c r="C260" s="204">
        <v>16.611348000000099</v>
      </c>
      <c r="I260" s="203"/>
      <c r="J260" s="203"/>
    </row>
    <row r="261" spans="2:10" x14ac:dyDescent="0.2">
      <c r="B261" s="201">
        <v>16.564749999999901</v>
      </c>
      <c r="C261" s="204">
        <v>16.6113490000001</v>
      </c>
      <c r="I261" s="203"/>
      <c r="J261" s="203"/>
    </row>
    <row r="262" spans="2:10" x14ac:dyDescent="0.2">
      <c r="B262" s="200">
        <v>16.564754999999899</v>
      </c>
      <c r="C262" s="204">
        <v>16.611350000000101</v>
      </c>
      <c r="I262" s="203"/>
      <c r="J262" s="203"/>
    </row>
    <row r="263" spans="2:10" x14ac:dyDescent="0.2">
      <c r="B263" s="201">
        <v>16.5647599999999</v>
      </c>
      <c r="C263" s="204">
        <v>16.611351000000099</v>
      </c>
      <c r="I263" s="203"/>
      <c r="J263" s="203"/>
    </row>
    <row r="264" spans="2:10" x14ac:dyDescent="0.2">
      <c r="B264" s="200">
        <v>16.564764999999898</v>
      </c>
      <c r="C264" s="204">
        <v>16.6113520000001</v>
      </c>
      <c r="I264" s="203"/>
      <c r="J264" s="203"/>
    </row>
    <row r="265" spans="2:10" x14ac:dyDescent="0.2">
      <c r="B265" s="201">
        <v>16.5647699999999</v>
      </c>
      <c r="C265" s="204">
        <v>16.611353000000101</v>
      </c>
      <c r="I265" s="203"/>
      <c r="J265" s="203"/>
    </row>
    <row r="266" spans="2:10" x14ac:dyDescent="0.2">
      <c r="B266" s="200">
        <v>16.564774999999901</v>
      </c>
      <c r="C266" s="204">
        <v>16.611354000000102</v>
      </c>
      <c r="I266" s="203"/>
      <c r="J266" s="203"/>
    </row>
    <row r="267" spans="2:10" x14ac:dyDescent="0.2">
      <c r="B267" s="201">
        <v>16.564779999999899</v>
      </c>
      <c r="C267" s="204">
        <v>16.611355000000099</v>
      </c>
      <c r="I267" s="203"/>
      <c r="J267" s="203"/>
    </row>
    <row r="268" spans="2:10" x14ac:dyDescent="0.2">
      <c r="B268" s="200">
        <v>16.564784999999901</v>
      </c>
      <c r="C268" s="204">
        <v>16.6113560000001</v>
      </c>
      <c r="I268" s="203"/>
      <c r="J268" s="203"/>
    </row>
    <row r="269" spans="2:10" x14ac:dyDescent="0.2">
      <c r="B269" s="201">
        <v>16.564789999999899</v>
      </c>
      <c r="C269" s="204">
        <v>16.611357000000101</v>
      </c>
      <c r="I269" s="203"/>
      <c r="J269" s="203"/>
    </row>
    <row r="270" spans="2:10" x14ac:dyDescent="0.2">
      <c r="B270" s="200">
        <v>16.564794999999901</v>
      </c>
      <c r="C270" s="204">
        <v>16.611358000000099</v>
      </c>
      <c r="I270" s="203"/>
      <c r="J270" s="203"/>
    </row>
    <row r="271" spans="2:10" x14ac:dyDescent="0.2">
      <c r="B271" s="201">
        <v>16.564799999999899</v>
      </c>
      <c r="C271" s="204">
        <v>16.6113590000001</v>
      </c>
      <c r="I271" s="203"/>
      <c r="J271" s="203"/>
    </row>
    <row r="272" spans="2:10" x14ac:dyDescent="0.2">
      <c r="B272" s="200">
        <v>16.5648049999999</v>
      </c>
      <c r="C272" s="204">
        <v>16.611360000000101</v>
      </c>
      <c r="I272" s="203"/>
      <c r="J272" s="203"/>
    </row>
    <row r="273" spans="2:10" x14ac:dyDescent="0.2">
      <c r="B273" s="201">
        <v>16.564809999999898</v>
      </c>
      <c r="C273" s="204">
        <v>16.611361000000102</v>
      </c>
      <c r="I273" s="203"/>
      <c r="J273" s="203"/>
    </row>
    <row r="274" spans="2:10" x14ac:dyDescent="0.2">
      <c r="B274" s="200">
        <v>16.5648149999999</v>
      </c>
      <c r="C274" s="204">
        <v>16.611362000000099</v>
      </c>
      <c r="I274" s="203"/>
      <c r="J274" s="203"/>
    </row>
    <row r="275" spans="2:10" x14ac:dyDescent="0.2">
      <c r="B275" s="201">
        <v>16.564819999999902</v>
      </c>
      <c r="C275" s="204">
        <v>16.6113630000001</v>
      </c>
      <c r="I275" s="203"/>
      <c r="J275" s="203"/>
    </row>
    <row r="276" spans="2:10" x14ac:dyDescent="0.2">
      <c r="B276" s="200">
        <v>16.5648249999999</v>
      </c>
      <c r="C276" s="204">
        <v>16.611364000000101</v>
      </c>
      <c r="I276" s="203"/>
      <c r="J276" s="203"/>
    </row>
    <row r="277" spans="2:10" x14ac:dyDescent="0.2">
      <c r="B277" s="201">
        <v>16.564829999999901</v>
      </c>
      <c r="C277" s="204">
        <v>16.611365000000099</v>
      </c>
      <c r="I277" s="203"/>
      <c r="J277" s="203"/>
    </row>
    <row r="278" spans="2:10" x14ac:dyDescent="0.2">
      <c r="B278" s="200">
        <v>16.564834999999899</v>
      </c>
      <c r="C278" s="204">
        <v>16.6113660000001</v>
      </c>
      <c r="I278" s="203"/>
      <c r="J278" s="203"/>
    </row>
    <row r="279" spans="2:10" x14ac:dyDescent="0.2">
      <c r="B279" s="201">
        <v>16.564839999999901</v>
      </c>
      <c r="C279" s="204">
        <v>16.611367000000101</v>
      </c>
      <c r="I279" s="203"/>
      <c r="J279" s="203"/>
    </row>
    <row r="280" spans="2:10" x14ac:dyDescent="0.2">
      <c r="B280" s="200">
        <v>16.564844999999899</v>
      </c>
      <c r="C280" s="204">
        <v>16.611368000000098</v>
      </c>
      <c r="I280" s="203"/>
      <c r="J280" s="203"/>
    </row>
    <row r="281" spans="2:10" x14ac:dyDescent="0.2">
      <c r="B281" s="201">
        <v>16.5648499999999</v>
      </c>
      <c r="C281" s="204">
        <v>16.611369000000099</v>
      </c>
      <c r="I281" s="203"/>
      <c r="J281" s="203"/>
    </row>
    <row r="282" spans="2:10" x14ac:dyDescent="0.2">
      <c r="B282" s="200">
        <v>16.564854999999898</v>
      </c>
      <c r="C282" s="204">
        <v>16.6113700000001</v>
      </c>
      <c r="I282" s="203"/>
      <c r="J282" s="203"/>
    </row>
    <row r="283" spans="2:10" x14ac:dyDescent="0.2">
      <c r="B283" s="201">
        <v>16.5648599999999</v>
      </c>
      <c r="C283" s="204">
        <v>16.611371000000101</v>
      </c>
      <c r="I283" s="203"/>
      <c r="J283" s="203"/>
    </row>
    <row r="284" spans="2:10" x14ac:dyDescent="0.2">
      <c r="B284" s="200">
        <v>16.564864999999902</v>
      </c>
      <c r="C284" s="204">
        <v>16.611372000000099</v>
      </c>
      <c r="I284" s="203"/>
      <c r="J284" s="203"/>
    </row>
    <row r="285" spans="2:10" x14ac:dyDescent="0.2">
      <c r="B285" s="201">
        <v>16.5648699999999</v>
      </c>
      <c r="C285" s="204">
        <v>16.6113730000001</v>
      </c>
      <c r="I285" s="203"/>
      <c r="J285" s="203"/>
    </row>
    <row r="286" spans="2:10" x14ac:dyDescent="0.2">
      <c r="B286" s="200">
        <v>16.564874999999901</v>
      </c>
      <c r="C286" s="204">
        <v>16.611374000000101</v>
      </c>
      <c r="I286" s="203"/>
      <c r="J286" s="203"/>
    </row>
    <row r="287" spans="2:10" x14ac:dyDescent="0.2">
      <c r="B287" s="201">
        <v>16.564879999999899</v>
      </c>
      <c r="C287" s="204">
        <v>16.611375000000098</v>
      </c>
      <c r="I287" s="203"/>
      <c r="J287" s="203"/>
    </row>
    <row r="288" spans="2:10" x14ac:dyDescent="0.2">
      <c r="B288" s="200">
        <v>16.564884999999901</v>
      </c>
      <c r="C288" s="204">
        <v>16.611376000000099</v>
      </c>
      <c r="I288" s="203"/>
      <c r="J288" s="203"/>
    </row>
    <row r="289" spans="2:10" x14ac:dyDescent="0.2">
      <c r="B289" s="201">
        <v>16.564889999999899</v>
      </c>
      <c r="C289" s="204">
        <v>16.6113770000001</v>
      </c>
      <c r="I289" s="203"/>
      <c r="J289" s="203"/>
    </row>
    <row r="290" spans="2:10" x14ac:dyDescent="0.2">
      <c r="B290" s="200">
        <v>16.5648949999999</v>
      </c>
      <c r="C290" s="204">
        <v>16.611378000000101</v>
      </c>
      <c r="I290" s="203"/>
      <c r="J290" s="203"/>
    </row>
    <row r="291" spans="2:10" x14ac:dyDescent="0.2">
      <c r="B291" s="201">
        <v>16.564899999999898</v>
      </c>
      <c r="C291" s="204">
        <v>16.611379000000099</v>
      </c>
      <c r="I291" s="203"/>
      <c r="J291" s="203"/>
    </row>
    <row r="292" spans="2:10" x14ac:dyDescent="0.2">
      <c r="B292" s="200">
        <v>16.5649049999999</v>
      </c>
      <c r="C292" s="204">
        <v>16.6113800000001</v>
      </c>
      <c r="I292" s="203"/>
      <c r="J292" s="203"/>
    </row>
    <row r="293" spans="2:10" x14ac:dyDescent="0.2">
      <c r="B293" s="201">
        <v>16.564909999999902</v>
      </c>
      <c r="C293" s="204">
        <v>16.611381000000101</v>
      </c>
      <c r="I293" s="203"/>
      <c r="J293" s="203"/>
    </row>
    <row r="294" spans="2:10" x14ac:dyDescent="0.2">
      <c r="B294" s="200">
        <v>16.5649149999999</v>
      </c>
      <c r="C294" s="204">
        <v>16.611382000000098</v>
      </c>
      <c r="I294" s="203"/>
      <c r="J294" s="203"/>
    </row>
    <row r="295" spans="2:10" x14ac:dyDescent="0.2">
      <c r="B295" s="201">
        <v>16.564919999999901</v>
      </c>
      <c r="C295" s="204">
        <v>16.611383000000099</v>
      </c>
      <c r="I295" s="203"/>
      <c r="J295" s="203"/>
    </row>
    <row r="296" spans="2:10" x14ac:dyDescent="0.2">
      <c r="B296" s="200">
        <v>16.564924999999899</v>
      </c>
      <c r="C296" s="204">
        <v>16.611384000000101</v>
      </c>
      <c r="I296" s="203"/>
      <c r="J296" s="203"/>
    </row>
    <row r="297" spans="2:10" x14ac:dyDescent="0.2">
      <c r="B297" s="201">
        <v>16.564929999999901</v>
      </c>
      <c r="C297" s="204">
        <v>16.611385000000102</v>
      </c>
      <c r="I297" s="203"/>
      <c r="J297" s="203"/>
    </row>
    <row r="298" spans="2:10" x14ac:dyDescent="0.2">
      <c r="B298" s="200">
        <v>16.564934999999899</v>
      </c>
      <c r="C298" s="204">
        <v>16.611386000000099</v>
      </c>
      <c r="I298" s="203"/>
      <c r="J298" s="203"/>
    </row>
    <row r="299" spans="2:10" x14ac:dyDescent="0.2">
      <c r="B299" s="201">
        <v>16.564939999999901</v>
      </c>
      <c r="C299" s="204">
        <v>16.6113870000001</v>
      </c>
      <c r="I299" s="203"/>
      <c r="J299" s="203"/>
    </row>
    <row r="300" spans="2:10" x14ac:dyDescent="0.2">
      <c r="B300" s="200">
        <v>16.564944999999899</v>
      </c>
      <c r="C300" s="204">
        <v>16.611388000000101</v>
      </c>
      <c r="I300" s="203"/>
      <c r="J300" s="203"/>
    </row>
    <row r="301" spans="2:10" x14ac:dyDescent="0.2">
      <c r="B301" s="201">
        <v>16.5649499999999</v>
      </c>
      <c r="C301" s="204">
        <v>16.611389000000099</v>
      </c>
      <c r="I301" s="203"/>
      <c r="J301" s="203"/>
    </row>
    <row r="302" spans="2:10" x14ac:dyDescent="0.2">
      <c r="B302" s="200">
        <v>16.564954999999902</v>
      </c>
      <c r="C302" s="204">
        <v>16.6113900000001</v>
      </c>
      <c r="I302" s="203"/>
      <c r="J302" s="203"/>
    </row>
    <row r="303" spans="2:10" x14ac:dyDescent="0.2">
      <c r="B303" s="201">
        <v>16.5649599999999</v>
      </c>
      <c r="C303" s="204">
        <v>16.611391000000101</v>
      </c>
      <c r="I303" s="203"/>
      <c r="J303" s="203"/>
    </row>
    <row r="304" spans="2:10" x14ac:dyDescent="0.2">
      <c r="B304" s="200">
        <v>16.564964999999901</v>
      </c>
      <c r="C304" s="204">
        <v>16.611392000000102</v>
      </c>
      <c r="I304" s="203"/>
      <c r="J304" s="203"/>
    </row>
    <row r="305" spans="2:10" x14ac:dyDescent="0.2">
      <c r="B305" s="201">
        <v>16.564969999999899</v>
      </c>
      <c r="C305" s="204">
        <v>16.611393000000099</v>
      </c>
      <c r="I305" s="203"/>
      <c r="J305" s="203"/>
    </row>
    <row r="306" spans="2:10" x14ac:dyDescent="0.2">
      <c r="B306" s="200">
        <v>16.564974999999901</v>
      </c>
      <c r="C306" s="204">
        <v>16.6113940000001</v>
      </c>
      <c r="I306" s="203"/>
      <c r="J306" s="203"/>
    </row>
    <row r="307" spans="2:10" x14ac:dyDescent="0.2">
      <c r="B307" s="201">
        <v>16.564979999999899</v>
      </c>
      <c r="C307" s="204">
        <v>16.611395000000101</v>
      </c>
      <c r="I307" s="203"/>
      <c r="J307" s="203"/>
    </row>
    <row r="308" spans="2:10" x14ac:dyDescent="0.2">
      <c r="B308" s="200">
        <v>16.564984999999901</v>
      </c>
      <c r="C308" s="204">
        <v>16.611396000000099</v>
      </c>
      <c r="I308" s="203"/>
      <c r="J308" s="203"/>
    </row>
    <row r="309" spans="2:10" x14ac:dyDescent="0.2">
      <c r="B309" s="201">
        <v>16.564989999999899</v>
      </c>
      <c r="C309" s="204">
        <v>16.6113970000001</v>
      </c>
      <c r="I309" s="203"/>
      <c r="J309" s="203"/>
    </row>
    <row r="310" spans="2:10" x14ac:dyDescent="0.2">
      <c r="B310" s="200">
        <v>16.5649949999999</v>
      </c>
      <c r="C310" s="204">
        <v>16.611398000000101</v>
      </c>
      <c r="I310" s="203"/>
      <c r="J310" s="203"/>
    </row>
    <row r="311" spans="2:10" x14ac:dyDescent="0.2">
      <c r="B311" s="201">
        <v>16.564999999999898</v>
      </c>
      <c r="C311" s="204">
        <v>16.611399000000102</v>
      </c>
      <c r="I311" s="203"/>
      <c r="J311" s="203"/>
    </row>
    <row r="312" spans="2:10" x14ac:dyDescent="0.2">
      <c r="B312" s="200">
        <v>16.5650049999999</v>
      </c>
      <c r="C312" s="204">
        <v>16.611400000000099</v>
      </c>
      <c r="I312" s="203"/>
      <c r="J312" s="203"/>
    </row>
    <row r="313" spans="2:10" x14ac:dyDescent="0.2">
      <c r="B313" s="201">
        <v>16.565009999999901</v>
      </c>
      <c r="C313" s="204">
        <v>16.6114010000001</v>
      </c>
      <c r="I313" s="203"/>
      <c r="J313" s="203"/>
    </row>
    <row r="314" spans="2:10" x14ac:dyDescent="0.2">
      <c r="B314" s="200">
        <v>16.565014999999899</v>
      </c>
      <c r="C314" s="204">
        <v>16.611402000000101</v>
      </c>
      <c r="I314" s="203"/>
      <c r="J314" s="203"/>
    </row>
    <row r="315" spans="2:10" x14ac:dyDescent="0.2">
      <c r="B315" s="201">
        <v>16.565019999999901</v>
      </c>
      <c r="C315" s="204">
        <v>16.611403000000099</v>
      </c>
      <c r="I315" s="203"/>
      <c r="J315" s="203"/>
    </row>
    <row r="316" spans="2:10" x14ac:dyDescent="0.2">
      <c r="B316" s="200">
        <v>16.565024999999899</v>
      </c>
      <c r="C316" s="204">
        <v>16.6114040000001</v>
      </c>
      <c r="I316" s="203"/>
      <c r="J316" s="203"/>
    </row>
    <row r="317" spans="2:10" x14ac:dyDescent="0.2">
      <c r="B317" s="201">
        <v>16.56503</v>
      </c>
      <c r="C317" s="204">
        <v>16.611405000000101</v>
      </c>
      <c r="I317" s="203"/>
      <c r="J317" s="203"/>
    </row>
    <row r="318" spans="2:10" x14ac:dyDescent="0.2">
      <c r="B318" s="200">
        <v>16.565035000000002</v>
      </c>
      <c r="C318" s="204">
        <v>16.611406000000098</v>
      </c>
      <c r="I318" s="203"/>
      <c r="J318" s="203"/>
    </row>
    <row r="319" spans="2:10" x14ac:dyDescent="0.2">
      <c r="B319" s="201">
        <v>16.56504</v>
      </c>
      <c r="C319" s="204">
        <v>16.611407000000099</v>
      </c>
      <c r="I319" s="203"/>
      <c r="J319" s="203"/>
    </row>
    <row r="320" spans="2:10" x14ac:dyDescent="0.2">
      <c r="B320" s="200">
        <v>16.565045000000001</v>
      </c>
      <c r="C320" s="204">
        <v>16.6114080000001</v>
      </c>
      <c r="I320" s="203"/>
      <c r="J320" s="203"/>
    </row>
    <row r="321" spans="2:10" x14ac:dyDescent="0.2">
      <c r="B321" s="201">
        <v>16.565049999999999</v>
      </c>
      <c r="C321" s="204">
        <v>16.611409000000101</v>
      </c>
      <c r="I321" s="203"/>
      <c r="J321" s="203"/>
    </row>
    <row r="322" spans="2:10" x14ac:dyDescent="0.2">
      <c r="B322" s="200">
        <v>16.565055000000001</v>
      </c>
      <c r="C322" s="204">
        <v>16.611410000000099</v>
      </c>
      <c r="I322" s="203"/>
      <c r="J322" s="203"/>
    </row>
    <row r="323" spans="2:10" x14ac:dyDescent="0.2">
      <c r="B323" s="201">
        <v>16.565059999999999</v>
      </c>
      <c r="C323" s="204">
        <v>16.6114110000001</v>
      </c>
      <c r="I323" s="203"/>
      <c r="J323" s="203"/>
    </row>
    <row r="324" spans="2:10" x14ac:dyDescent="0.2">
      <c r="B324" s="200">
        <v>16.565065000000001</v>
      </c>
      <c r="C324" s="204">
        <v>16.611412000000101</v>
      </c>
      <c r="I324" s="203"/>
      <c r="J324" s="203"/>
    </row>
    <row r="325" spans="2:10" x14ac:dyDescent="0.2">
      <c r="B325" s="201">
        <v>16.565069999999999</v>
      </c>
      <c r="C325" s="204">
        <v>16.611413000000098</v>
      </c>
      <c r="I325" s="203"/>
      <c r="J325" s="203"/>
    </row>
    <row r="326" spans="2:10" x14ac:dyDescent="0.2">
      <c r="B326" s="200">
        <v>16.565075</v>
      </c>
      <c r="C326" s="204">
        <v>16.611414000000099</v>
      </c>
      <c r="I326" s="203"/>
      <c r="J326" s="203"/>
    </row>
    <row r="327" spans="2:10" x14ac:dyDescent="0.2">
      <c r="B327" s="201">
        <v>16.565079999999998</v>
      </c>
      <c r="C327" s="204">
        <v>16.6114150000001</v>
      </c>
      <c r="I327" s="203"/>
      <c r="J327" s="203"/>
    </row>
    <row r="328" spans="2:10" x14ac:dyDescent="0.2">
      <c r="B328" s="200">
        <v>16.565085</v>
      </c>
      <c r="C328" s="204">
        <v>16.611416000000101</v>
      </c>
      <c r="I328" s="203"/>
      <c r="J328" s="203"/>
    </row>
    <row r="329" spans="2:10" x14ac:dyDescent="0.2">
      <c r="B329" s="201">
        <v>16.565090000000001</v>
      </c>
      <c r="C329" s="204">
        <v>16.611417000000099</v>
      </c>
      <c r="I329" s="203"/>
      <c r="J329" s="203"/>
    </row>
    <row r="330" spans="2:10" x14ac:dyDescent="0.2">
      <c r="B330" s="200">
        <v>16.565094999999999</v>
      </c>
      <c r="C330" s="204">
        <v>16.6114180000001</v>
      </c>
      <c r="I330" s="203"/>
      <c r="J330" s="203"/>
    </row>
    <row r="331" spans="2:10" x14ac:dyDescent="0.2">
      <c r="B331" s="201">
        <v>16.565100000000001</v>
      </c>
      <c r="C331" s="204">
        <v>16.611419000000101</v>
      </c>
      <c r="I331" s="203"/>
      <c r="J331" s="203"/>
    </row>
    <row r="332" spans="2:10" x14ac:dyDescent="0.2">
      <c r="B332" s="200">
        <v>16.565104999999999</v>
      </c>
      <c r="C332" s="204">
        <v>16.611420000000098</v>
      </c>
      <c r="I332" s="203"/>
      <c r="J332" s="203"/>
    </row>
    <row r="333" spans="2:10" x14ac:dyDescent="0.2">
      <c r="B333" s="201">
        <v>16.565110000000001</v>
      </c>
      <c r="C333" s="204">
        <v>16.611421000000099</v>
      </c>
      <c r="I333" s="203"/>
      <c r="J333" s="203"/>
    </row>
    <row r="334" spans="2:10" x14ac:dyDescent="0.2">
      <c r="B334" s="200">
        <v>16.565114999999999</v>
      </c>
      <c r="C334" s="204">
        <v>16.6114220000002</v>
      </c>
      <c r="I334" s="203"/>
      <c r="J334" s="203"/>
    </row>
    <row r="335" spans="2:10" x14ac:dyDescent="0.2">
      <c r="B335" s="201">
        <v>16.56512</v>
      </c>
      <c r="C335" s="204">
        <v>16.611423000000201</v>
      </c>
      <c r="I335" s="203"/>
      <c r="J335" s="203"/>
    </row>
    <row r="336" spans="2:10" x14ac:dyDescent="0.2">
      <c r="B336" s="200">
        <v>16.565124999999998</v>
      </c>
      <c r="C336" s="204">
        <v>16.611424000000198</v>
      </c>
      <c r="I336" s="203"/>
      <c r="J336" s="203"/>
    </row>
    <row r="337" spans="2:10" x14ac:dyDescent="0.2">
      <c r="B337" s="201">
        <v>16.56513</v>
      </c>
      <c r="C337" s="204">
        <v>16.6114250000002</v>
      </c>
      <c r="I337" s="203"/>
      <c r="J337" s="203"/>
    </row>
    <row r="338" spans="2:10" x14ac:dyDescent="0.2">
      <c r="B338" s="200">
        <v>16.565135000000001</v>
      </c>
      <c r="C338" s="204">
        <v>16.611426000000201</v>
      </c>
      <c r="I338" s="203"/>
      <c r="J338" s="203"/>
    </row>
    <row r="339" spans="2:10" x14ac:dyDescent="0.2">
      <c r="B339" s="201">
        <v>16.56514</v>
      </c>
      <c r="C339" s="204">
        <v>16.611427000000202</v>
      </c>
      <c r="I339" s="203"/>
      <c r="J339" s="203"/>
    </row>
    <row r="340" spans="2:10" x14ac:dyDescent="0.2">
      <c r="B340" s="200">
        <v>16.565145000000001</v>
      </c>
      <c r="C340" s="204">
        <v>16.611428000000199</v>
      </c>
      <c r="I340" s="203"/>
      <c r="J340" s="203"/>
    </row>
    <row r="341" spans="2:10" x14ac:dyDescent="0.2">
      <c r="B341" s="201">
        <v>16.565149999999999</v>
      </c>
      <c r="C341" s="204">
        <v>16.6114290000002</v>
      </c>
      <c r="I341" s="203"/>
      <c r="J341" s="203"/>
    </row>
    <row r="342" spans="2:10" x14ac:dyDescent="0.2">
      <c r="B342" s="200">
        <v>16.565155000000001</v>
      </c>
      <c r="C342" s="204">
        <v>16.611430000000201</v>
      </c>
      <c r="I342" s="203"/>
      <c r="J342" s="203"/>
    </row>
    <row r="343" spans="2:10" x14ac:dyDescent="0.2">
      <c r="B343" s="201">
        <v>16.565159999999999</v>
      </c>
      <c r="C343" s="204">
        <v>16.611431000000199</v>
      </c>
      <c r="I343" s="203"/>
      <c r="J343" s="203"/>
    </row>
    <row r="344" spans="2:10" x14ac:dyDescent="0.2">
      <c r="B344" s="200">
        <v>16.565165</v>
      </c>
      <c r="C344" s="204">
        <v>16.6114320000002</v>
      </c>
      <c r="I344" s="203"/>
      <c r="J344" s="203"/>
    </row>
    <row r="345" spans="2:10" x14ac:dyDescent="0.2">
      <c r="B345" s="201">
        <v>16.565169999999998</v>
      </c>
      <c r="C345" s="204">
        <v>16.611433000000201</v>
      </c>
      <c r="I345" s="203"/>
      <c r="J345" s="203"/>
    </row>
    <row r="346" spans="2:10" x14ac:dyDescent="0.2">
      <c r="B346" s="200">
        <v>16.565175</v>
      </c>
      <c r="C346" s="204">
        <v>16.611434000000202</v>
      </c>
      <c r="I346" s="203"/>
      <c r="J346" s="203"/>
    </row>
    <row r="347" spans="2:10" x14ac:dyDescent="0.2">
      <c r="B347" s="201">
        <v>16.565180000000002</v>
      </c>
      <c r="C347" s="204">
        <v>16.611435000000199</v>
      </c>
      <c r="I347" s="203"/>
      <c r="J347" s="203"/>
    </row>
    <row r="348" spans="2:10" x14ac:dyDescent="0.2">
      <c r="B348" s="200">
        <v>16.565185</v>
      </c>
      <c r="C348" s="204">
        <v>16.6114360000002</v>
      </c>
      <c r="I348" s="203"/>
      <c r="J348" s="203"/>
    </row>
    <row r="349" spans="2:10" x14ac:dyDescent="0.2">
      <c r="B349" s="201">
        <v>16.565190000000001</v>
      </c>
      <c r="C349" s="204">
        <v>16.611437000000201</v>
      </c>
      <c r="I349" s="203"/>
      <c r="J349" s="203"/>
    </row>
    <row r="350" spans="2:10" x14ac:dyDescent="0.2">
      <c r="B350" s="200">
        <v>16.565194999999999</v>
      </c>
      <c r="C350" s="204">
        <v>16.611438000000199</v>
      </c>
      <c r="I350" s="203"/>
      <c r="J350" s="203"/>
    </row>
    <row r="351" spans="2:10" x14ac:dyDescent="0.2">
      <c r="B351" s="201">
        <v>16.565200000000001</v>
      </c>
      <c r="C351" s="204">
        <v>16.6114390000002</v>
      </c>
      <c r="I351" s="203"/>
      <c r="J351" s="203"/>
    </row>
    <row r="352" spans="2:10" x14ac:dyDescent="0.2">
      <c r="B352" s="200">
        <v>16.565204999999999</v>
      </c>
      <c r="C352" s="204">
        <v>16.611440000000201</v>
      </c>
      <c r="I352" s="203"/>
      <c r="J352" s="203"/>
    </row>
    <row r="353" spans="2:10" x14ac:dyDescent="0.2">
      <c r="B353" s="201">
        <v>16.56521</v>
      </c>
      <c r="C353" s="204">
        <v>16.611441000000202</v>
      </c>
      <c r="I353" s="203"/>
      <c r="J353" s="203"/>
    </row>
    <row r="354" spans="2:10" x14ac:dyDescent="0.2">
      <c r="B354" s="200">
        <v>16.565214999999998</v>
      </c>
      <c r="C354" s="204">
        <v>16.611442000000199</v>
      </c>
      <c r="I354" s="203"/>
      <c r="J354" s="203"/>
    </row>
    <row r="355" spans="2:10" x14ac:dyDescent="0.2">
      <c r="B355" s="201">
        <v>16.56522</v>
      </c>
      <c r="C355" s="204">
        <v>16.6114430000002</v>
      </c>
      <c r="I355" s="203"/>
      <c r="J355" s="203"/>
    </row>
    <row r="356" spans="2:10" x14ac:dyDescent="0.2">
      <c r="B356" s="200">
        <v>16.565225000000002</v>
      </c>
      <c r="C356" s="204">
        <v>16.611444000000201</v>
      </c>
      <c r="I356" s="203"/>
      <c r="J356" s="203"/>
    </row>
    <row r="357" spans="2:10" x14ac:dyDescent="0.2">
      <c r="B357" s="201">
        <v>16.56523</v>
      </c>
      <c r="C357" s="204">
        <v>16.611445000000199</v>
      </c>
      <c r="I357" s="203"/>
      <c r="J357" s="203"/>
    </row>
    <row r="358" spans="2:10" x14ac:dyDescent="0.2">
      <c r="B358" s="200">
        <v>16.565235000000001</v>
      </c>
      <c r="C358" s="204">
        <v>16.6114460000002</v>
      </c>
      <c r="I358" s="203"/>
      <c r="J358" s="203"/>
    </row>
    <row r="359" spans="2:10" x14ac:dyDescent="0.2">
      <c r="B359" s="201">
        <v>16.565239999999999</v>
      </c>
      <c r="C359" s="204">
        <v>16.611447000000201</v>
      </c>
      <c r="I359" s="203"/>
      <c r="J359" s="203"/>
    </row>
    <row r="360" spans="2:10" x14ac:dyDescent="0.2">
      <c r="B360" s="200">
        <v>16.565245000000001</v>
      </c>
      <c r="C360" s="204">
        <v>16.611448000000198</v>
      </c>
      <c r="I360" s="203"/>
      <c r="J360" s="203"/>
    </row>
    <row r="361" spans="2:10" x14ac:dyDescent="0.2">
      <c r="B361" s="201">
        <v>16.565249999999999</v>
      </c>
      <c r="C361" s="204">
        <v>16.611449000000199</v>
      </c>
      <c r="I361" s="203"/>
      <c r="J361" s="203"/>
    </row>
    <row r="362" spans="2:10" x14ac:dyDescent="0.2">
      <c r="B362" s="200">
        <v>16.565255000000001</v>
      </c>
      <c r="C362" s="204">
        <v>16.6114500000002</v>
      </c>
      <c r="I362" s="203"/>
      <c r="J362" s="203"/>
    </row>
    <row r="363" spans="2:10" x14ac:dyDescent="0.2">
      <c r="B363" s="201">
        <v>16.565259999999999</v>
      </c>
      <c r="C363" s="204">
        <v>16.611451000000201</v>
      </c>
      <c r="I363" s="203"/>
      <c r="J363" s="203"/>
    </row>
    <row r="364" spans="2:10" x14ac:dyDescent="0.2">
      <c r="B364" s="200">
        <v>16.565265</v>
      </c>
      <c r="C364" s="204">
        <v>16.611452000000199</v>
      </c>
      <c r="I364" s="203"/>
      <c r="J364" s="203"/>
    </row>
    <row r="365" spans="2:10" x14ac:dyDescent="0.2">
      <c r="B365" s="201">
        <v>16.565270000000002</v>
      </c>
      <c r="C365" s="204">
        <v>16.6114530000002</v>
      </c>
      <c r="I365" s="203"/>
      <c r="J365" s="203"/>
    </row>
    <row r="366" spans="2:10" x14ac:dyDescent="0.2">
      <c r="B366" s="200">
        <v>16.565275</v>
      </c>
      <c r="C366" s="204">
        <v>16.611454000000201</v>
      </c>
      <c r="I366" s="203"/>
      <c r="J366" s="203"/>
    </row>
    <row r="367" spans="2:10" x14ac:dyDescent="0.2">
      <c r="B367" s="201">
        <v>16.565280000000001</v>
      </c>
      <c r="C367" s="204">
        <v>16.611455000000198</v>
      </c>
      <c r="I367" s="203"/>
      <c r="J367" s="203"/>
    </row>
    <row r="368" spans="2:10" x14ac:dyDescent="0.2">
      <c r="B368" s="200">
        <v>16.565284999999999</v>
      </c>
      <c r="C368" s="204">
        <v>16.611456000000199</v>
      </c>
      <c r="I368" s="203"/>
      <c r="J368" s="203"/>
    </row>
    <row r="369" spans="2:10" x14ac:dyDescent="0.2">
      <c r="B369" s="201">
        <v>16.565290000000001</v>
      </c>
      <c r="C369" s="204">
        <v>16.6114570000002</v>
      </c>
      <c r="I369" s="203"/>
      <c r="J369" s="203"/>
    </row>
    <row r="370" spans="2:10" x14ac:dyDescent="0.2">
      <c r="B370" s="200">
        <v>16.565294999999999</v>
      </c>
      <c r="C370" s="204">
        <v>16.611458000000201</v>
      </c>
      <c r="I370" s="203"/>
      <c r="J370" s="203"/>
    </row>
    <row r="371" spans="2:10" x14ac:dyDescent="0.2">
      <c r="B371" s="201">
        <v>16.565300000000001</v>
      </c>
      <c r="C371" s="204">
        <v>16.611459000000199</v>
      </c>
      <c r="I371" s="203"/>
      <c r="J371" s="203"/>
    </row>
    <row r="372" spans="2:10" x14ac:dyDescent="0.2">
      <c r="B372" s="200">
        <v>16.565304999999999</v>
      </c>
      <c r="C372" s="204">
        <v>16.6114600000002</v>
      </c>
      <c r="I372" s="203"/>
      <c r="J372" s="203"/>
    </row>
    <row r="373" spans="2:10" x14ac:dyDescent="0.2">
      <c r="B373" s="201">
        <v>16.56531</v>
      </c>
      <c r="C373" s="204">
        <v>16.611461000000201</v>
      </c>
      <c r="I373" s="203"/>
      <c r="J373" s="203"/>
    </row>
    <row r="374" spans="2:10" x14ac:dyDescent="0.2">
      <c r="B374" s="200">
        <v>16.565314999999998</v>
      </c>
      <c r="C374" s="204">
        <v>16.611462000000198</v>
      </c>
      <c r="I374" s="203"/>
      <c r="J374" s="203"/>
    </row>
    <row r="375" spans="2:10" x14ac:dyDescent="0.2">
      <c r="B375" s="201">
        <v>16.56532</v>
      </c>
      <c r="C375" s="204">
        <v>16.611463000000199</v>
      </c>
      <c r="I375" s="203"/>
      <c r="J375" s="203"/>
    </row>
    <row r="376" spans="2:10" x14ac:dyDescent="0.2">
      <c r="B376" s="200">
        <v>16.565325000000001</v>
      </c>
      <c r="C376" s="204">
        <v>16.611464000000201</v>
      </c>
      <c r="I376" s="203"/>
      <c r="J376" s="203"/>
    </row>
    <row r="377" spans="2:10" x14ac:dyDescent="0.2">
      <c r="B377" s="201">
        <v>16.565329999999999</v>
      </c>
      <c r="C377" s="204">
        <v>16.611465000000202</v>
      </c>
      <c r="I377" s="203"/>
      <c r="J377" s="203"/>
    </row>
    <row r="378" spans="2:10" x14ac:dyDescent="0.2">
      <c r="B378" s="200">
        <v>16.565335000000001</v>
      </c>
      <c r="C378" s="204">
        <v>16.611466000000199</v>
      </c>
      <c r="I378" s="203"/>
      <c r="J378" s="203"/>
    </row>
    <row r="379" spans="2:10" x14ac:dyDescent="0.2">
      <c r="B379" s="201">
        <v>16.565339999999999</v>
      </c>
      <c r="C379" s="204">
        <v>16.6114670000002</v>
      </c>
      <c r="I379" s="203"/>
      <c r="J379" s="203"/>
    </row>
    <row r="380" spans="2:10" x14ac:dyDescent="0.2">
      <c r="B380" s="200">
        <v>16.5653450000001</v>
      </c>
      <c r="C380" s="204">
        <v>16.611468000000201</v>
      </c>
      <c r="I380" s="203"/>
      <c r="J380" s="203"/>
    </row>
    <row r="381" spans="2:10" x14ac:dyDescent="0.2">
      <c r="B381" s="201">
        <v>16.565350000000102</v>
      </c>
      <c r="C381" s="204">
        <v>16.611469000000199</v>
      </c>
      <c r="I381" s="203"/>
      <c r="J381" s="203"/>
    </row>
    <row r="382" spans="2:10" x14ac:dyDescent="0.2">
      <c r="B382" s="200">
        <v>16.5653550000001</v>
      </c>
      <c r="C382" s="204">
        <v>16.6114700000002</v>
      </c>
      <c r="I382" s="203"/>
      <c r="J382" s="203"/>
    </row>
    <row r="383" spans="2:10" x14ac:dyDescent="0.2">
      <c r="B383" s="201">
        <v>16.565360000000101</v>
      </c>
      <c r="C383" s="204">
        <v>16.611471000000201</v>
      </c>
      <c r="I383" s="203"/>
      <c r="J383" s="203"/>
    </row>
    <row r="384" spans="2:10" x14ac:dyDescent="0.2">
      <c r="B384" s="200">
        <v>16.565365000000099</v>
      </c>
      <c r="C384" s="204">
        <v>16.611472000000202</v>
      </c>
      <c r="I384" s="203"/>
      <c r="J384" s="203"/>
    </row>
    <row r="385" spans="2:10" x14ac:dyDescent="0.2">
      <c r="B385" s="201">
        <v>16.565370000000101</v>
      </c>
      <c r="C385" s="204">
        <v>16.611473000000199</v>
      </c>
      <c r="I385" s="203"/>
      <c r="J385" s="203"/>
    </row>
    <row r="386" spans="2:10" x14ac:dyDescent="0.2">
      <c r="B386" s="200">
        <v>16.565375000000099</v>
      </c>
      <c r="C386" s="204">
        <v>16.6114740000002</v>
      </c>
      <c r="I386" s="203"/>
      <c r="J386" s="203"/>
    </row>
    <row r="387" spans="2:10" x14ac:dyDescent="0.2">
      <c r="B387" s="201">
        <v>16.565380000000101</v>
      </c>
      <c r="C387" s="204">
        <v>16.611475000000201</v>
      </c>
      <c r="I387" s="203"/>
      <c r="J387" s="203"/>
    </row>
    <row r="388" spans="2:10" x14ac:dyDescent="0.2">
      <c r="B388" s="200">
        <v>16.565385000000099</v>
      </c>
      <c r="C388" s="204">
        <v>16.611476000000199</v>
      </c>
      <c r="I388" s="203"/>
      <c r="J388" s="203"/>
    </row>
    <row r="389" spans="2:10" x14ac:dyDescent="0.2">
      <c r="B389" s="201">
        <v>16.5653900000001</v>
      </c>
      <c r="C389" s="204">
        <v>16.6114770000002</v>
      </c>
      <c r="I389" s="203"/>
      <c r="J389" s="203"/>
    </row>
    <row r="390" spans="2:10" x14ac:dyDescent="0.2">
      <c r="B390" s="200">
        <v>16.565395000000098</v>
      </c>
      <c r="C390" s="204">
        <v>16.611478000000201</v>
      </c>
      <c r="I390" s="203"/>
      <c r="J390" s="203"/>
    </row>
    <row r="391" spans="2:10" x14ac:dyDescent="0.2">
      <c r="B391" s="201">
        <v>16.5654000000001</v>
      </c>
      <c r="C391" s="204">
        <v>16.611479000000202</v>
      </c>
      <c r="I391" s="203"/>
      <c r="J391" s="203"/>
    </row>
    <row r="392" spans="2:10" x14ac:dyDescent="0.2">
      <c r="B392" s="200">
        <v>16.565405000000101</v>
      </c>
      <c r="C392" s="204">
        <v>16.611480000000199</v>
      </c>
      <c r="I392" s="203"/>
      <c r="J392" s="203"/>
    </row>
    <row r="393" spans="2:10" x14ac:dyDescent="0.2">
      <c r="B393" s="201">
        <v>16.565410000000099</v>
      </c>
      <c r="C393" s="204">
        <v>16.6114810000002</v>
      </c>
      <c r="I393" s="203"/>
      <c r="J393" s="203"/>
    </row>
    <row r="394" spans="2:10" x14ac:dyDescent="0.2">
      <c r="B394" s="200">
        <v>16.565415000000101</v>
      </c>
      <c r="C394" s="204">
        <v>16.611482000000201</v>
      </c>
      <c r="I394" s="203"/>
      <c r="J394" s="203"/>
    </row>
    <row r="395" spans="2:10" x14ac:dyDescent="0.2">
      <c r="B395" s="201">
        <v>16.565420000000099</v>
      </c>
      <c r="C395" s="204">
        <v>16.611483000000199</v>
      </c>
      <c r="I395" s="203"/>
      <c r="J395" s="203"/>
    </row>
    <row r="396" spans="2:10" x14ac:dyDescent="0.2">
      <c r="B396" s="200">
        <v>16.565425000000101</v>
      </c>
      <c r="C396" s="204">
        <v>16.6114840000002</v>
      </c>
      <c r="I396" s="203"/>
      <c r="J396" s="203"/>
    </row>
    <row r="397" spans="2:10" x14ac:dyDescent="0.2">
      <c r="B397" s="201">
        <v>16.565430000000099</v>
      </c>
      <c r="C397" s="204">
        <v>16.611485000000201</v>
      </c>
      <c r="I397" s="203"/>
      <c r="J397" s="203"/>
    </row>
    <row r="398" spans="2:10" x14ac:dyDescent="0.2">
      <c r="B398" s="200">
        <v>16.5654350000001</v>
      </c>
      <c r="C398" s="204">
        <v>16.611486000000198</v>
      </c>
      <c r="I398" s="203"/>
      <c r="J398" s="203"/>
    </row>
    <row r="399" spans="2:10" x14ac:dyDescent="0.2">
      <c r="B399" s="201">
        <v>16.565440000000098</v>
      </c>
      <c r="C399" s="204">
        <v>16.611487000000199</v>
      </c>
      <c r="I399" s="203"/>
      <c r="J399" s="203"/>
    </row>
    <row r="400" spans="2:10" x14ac:dyDescent="0.2">
      <c r="B400" s="200">
        <v>16.5654450000001</v>
      </c>
      <c r="C400" s="204">
        <v>16.6114880000002</v>
      </c>
      <c r="I400" s="203"/>
      <c r="J400" s="203"/>
    </row>
    <row r="401" spans="2:10" x14ac:dyDescent="0.2">
      <c r="B401" s="201">
        <v>16.565450000000101</v>
      </c>
      <c r="C401" s="204">
        <v>16.611489000000201</v>
      </c>
      <c r="I401" s="203"/>
      <c r="J401" s="203"/>
    </row>
    <row r="402" spans="2:10" x14ac:dyDescent="0.2">
      <c r="B402" s="200">
        <v>16.5654550000001</v>
      </c>
      <c r="C402" s="204">
        <v>16.611490000000199</v>
      </c>
      <c r="I402" s="203"/>
      <c r="J402" s="203"/>
    </row>
    <row r="403" spans="2:10" x14ac:dyDescent="0.2">
      <c r="B403" s="201">
        <v>16.565460000000101</v>
      </c>
      <c r="C403" s="204">
        <v>16.6114910000002</v>
      </c>
      <c r="I403" s="203"/>
      <c r="J403" s="203"/>
    </row>
    <row r="404" spans="2:10" x14ac:dyDescent="0.2">
      <c r="B404" s="200">
        <v>16.565465000000099</v>
      </c>
      <c r="C404" s="204">
        <v>16.611492000000201</v>
      </c>
      <c r="I404" s="203"/>
      <c r="J404" s="203"/>
    </row>
    <row r="405" spans="2:10" x14ac:dyDescent="0.2">
      <c r="B405" s="201">
        <v>16.565470000000101</v>
      </c>
      <c r="C405" s="204">
        <v>16.611493000000198</v>
      </c>
      <c r="I405" s="203"/>
      <c r="J405" s="203"/>
    </row>
    <row r="406" spans="2:10" x14ac:dyDescent="0.2">
      <c r="B406" s="200">
        <v>16.565475000000099</v>
      </c>
      <c r="C406" s="204">
        <v>16.611494000000199</v>
      </c>
      <c r="I406" s="203"/>
      <c r="J406" s="203"/>
    </row>
    <row r="407" spans="2:10" x14ac:dyDescent="0.2">
      <c r="B407" s="201">
        <v>16.5654800000001</v>
      </c>
      <c r="C407" s="204">
        <v>16.6114950000002</v>
      </c>
      <c r="I407" s="203"/>
      <c r="J407" s="203"/>
    </row>
    <row r="408" spans="2:10" x14ac:dyDescent="0.2">
      <c r="B408" s="200">
        <v>16.565485000000098</v>
      </c>
      <c r="C408" s="204">
        <v>16.611496000000201</v>
      </c>
      <c r="I408" s="203"/>
      <c r="J408" s="203"/>
    </row>
    <row r="409" spans="2:10" x14ac:dyDescent="0.2">
      <c r="B409" s="201">
        <v>16.5654900000001</v>
      </c>
      <c r="C409" s="204">
        <v>16.611497000000199</v>
      </c>
      <c r="I409" s="203"/>
      <c r="J409" s="203"/>
    </row>
    <row r="410" spans="2:10" x14ac:dyDescent="0.2">
      <c r="B410" s="200">
        <v>16.565495000000102</v>
      </c>
      <c r="C410" s="204">
        <v>16.6114980000002</v>
      </c>
      <c r="I410" s="203"/>
      <c r="J410" s="203"/>
    </row>
    <row r="411" spans="2:10" x14ac:dyDescent="0.2">
      <c r="B411" s="201">
        <v>16.5655000000001</v>
      </c>
      <c r="C411" s="204">
        <v>16.611499000000201</v>
      </c>
      <c r="I411" s="203"/>
      <c r="J411" s="203"/>
    </row>
    <row r="412" spans="2:10" x14ac:dyDescent="0.2">
      <c r="B412" s="200">
        <v>16.565505000000101</v>
      </c>
      <c r="C412" s="204">
        <v>16.611500000000198</v>
      </c>
      <c r="I412" s="203"/>
      <c r="J412" s="203"/>
    </row>
    <row r="413" spans="2:10" x14ac:dyDescent="0.2">
      <c r="B413" s="201">
        <v>16.565510000000099</v>
      </c>
      <c r="C413" s="204">
        <v>16.611501000000199</v>
      </c>
      <c r="I413" s="203"/>
      <c r="J413" s="203"/>
    </row>
    <row r="414" spans="2:10" x14ac:dyDescent="0.2">
      <c r="B414" s="200">
        <v>16.565515000000101</v>
      </c>
      <c r="C414" s="204">
        <v>16.6115020000002</v>
      </c>
      <c r="I414" s="203"/>
      <c r="J414" s="203"/>
    </row>
    <row r="415" spans="2:10" x14ac:dyDescent="0.2">
      <c r="B415" s="201">
        <v>16.565520000000099</v>
      </c>
      <c r="C415" s="204">
        <v>16.611503000000202</v>
      </c>
      <c r="I415" s="203"/>
      <c r="J415" s="203"/>
    </row>
    <row r="416" spans="2:10" x14ac:dyDescent="0.2">
      <c r="B416" s="200">
        <v>16.5655250000001</v>
      </c>
      <c r="C416" s="204">
        <v>16.611504000000199</v>
      </c>
      <c r="I416" s="203"/>
      <c r="J416" s="203"/>
    </row>
    <row r="417" spans="2:10" x14ac:dyDescent="0.2">
      <c r="B417" s="201">
        <v>16.565530000000098</v>
      </c>
      <c r="C417" s="204">
        <v>16.6115050000002</v>
      </c>
      <c r="I417" s="203"/>
      <c r="J417" s="203"/>
    </row>
    <row r="418" spans="2:10" x14ac:dyDescent="0.2">
      <c r="B418" s="200">
        <v>16.5655350000001</v>
      </c>
      <c r="C418" s="204">
        <v>16.611506000000201</v>
      </c>
      <c r="I418" s="203"/>
      <c r="J418" s="203"/>
    </row>
    <row r="419" spans="2:10" x14ac:dyDescent="0.2">
      <c r="B419" s="201">
        <v>16.565540000000102</v>
      </c>
      <c r="C419" s="204">
        <v>16.611507000000199</v>
      </c>
      <c r="I419" s="203"/>
      <c r="J419" s="203"/>
    </row>
    <row r="420" spans="2:10" x14ac:dyDescent="0.2">
      <c r="B420" s="200">
        <v>16.5655450000001</v>
      </c>
      <c r="C420" s="204">
        <v>16.6115080000002</v>
      </c>
      <c r="I420" s="203"/>
      <c r="J420" s="203"/>
    </row>
    <row r="421" spans="2:10" x14ac:dyDescent="0.2">
      <c r="B421" s="201">
        <v>16.565550000000101</v>
      </c>
      <c r="C421" s="204">
        <v>16.611509000000201</v>
      </c>
      <c r="I421" s="203"/>
      <c r="J421" s="203"/>
    </row>
    <row r="422" spans="2:10" x14ac:dyDescent="0.2">
      <c r="B422" s="200">
        <v>16.565555000000099</v>
      </c>
      <c r="C422" s="204">
        <v>16.611510000000202</v>
      </c>
      <c r="I422" s="203"/>
      <c r="J422" s="203"/>
    </row>
    <row r="423" spans="2:10" x14ac:dyDescent="0.2">
      <c r="B423" s="201">
        <v>16.565560000000101</v>
      </c>
      <c r="C423" s="204">
        <v>16.611511000000199</v>
      </c>
      <c r="I423" s="203"/>
      <c r="J423" s="203"/>
    </row>
    <row r="424" spans="2:10" x14ac:dyDescent="0.2">
      <c r="B424" s="200">
        <v>16.565565000000099</v>
      </c>
      <c r="C424" s="204">
        <v>16.6115120000002</v>
      </c>
      <c r="I424" s="203"/>
      <c r="J424" s="203"/>
    </row>
    <row r="425" spans="2:10" x14ac:dyDescent="0.2">
      <c r="B425" s="201">
        <v>16.5655700000001</v>
      </c>
      <c r="C425" s="204">
        <v>16.611513000000201</v>
      </c>
      <c r="I425" s="203"/>
      <c r="J425" s="203"/>
    </row>
    <row r="426" spans="2:10" x14ac:dyDescent="0.2">
      <c r="B426" s="200">
        <v>16.565575000000099</v>
      </c>
      <c r="C426" s="204">
        <v>16.611514000000199</v>
      </c>
      <c r="I426" s="203"/>
      <c r="J426" s="203"/>
    </row>
    <row r="427" spans="2:10" x14ac:dyDescent="0.2">
      <c r="B427" s="201">
        <v>16.5655800000001</v>
      </c>
      <c r="C427" s="204">
        <v>16.6115150000002</v>
      </c>
      <c r="I427" s="203"/>
      <c r="J427" s="203"/>
    </row>
    <row r="428" spans="2:10" x14ac:dyDescent="0.2">
      <c r="B428" s="200">
        <v>16.565585000000102</v>
      </c>
      <c r="C428" s="204">
        <v>16.611516000000201</v>
      </c>
      <c r="I428" s="203"/>
      <c r="J428" s="203"/>
    </row>
    <row r="429" spans="2:10" x14ac:dyDescent="0.2">
      <c r="B429" s="201">
        <v>16.5655900000001</v>
      </c>
      <c r="C429" s="204">
        <v>16.611517000000202</v>
      </c>
      <c r="I429" s="203"/>
      <c r="J429" s="203"/>
    </row>
    <row r="430" spans="2:10" x14ac:dyDescent="0.2">
      <c r="B430" s="200">
        <v>16.565595000000101</v>
      </c>
      <c r="C430" s="204">
        <v>16.611518000000199</v>
      </c>
      <c r="I430" s="203"/>
      <c r="J430" s="203"/>
    </row>
    <row r="431" spans="2:10" x14ac:dyDescent="0.2">
      <c r="B431" s="201">
        <v>16.565600000000099</v>
      </c>
      <c r="C431" s="204">
        <v>16.6115190000002</v>
      </c>
      <c r="I431" s="203"/>
      <c r="J431" s="203"/>
    </row>
    <row r="432" spans="2:10" x14ac:dyDescent="0.2">
      <c r="B432" s="200">
        <v>16.565605000000101</v>
      </c>
      <c r="C432" s="204">
        <v>16.611520000000301</v>
      </c>
      <c r="I432" s="203"/>
      <c r="J432" s="203"/>
    </row>
    <row r="433" spans="2:10" x14ac:dyDescent="0.2">
      <c r="B433" s="201">
        <v>16.565610000000099</v>
      </c>
      <c r="C433" s="204">
        <v>16.611521000000302</v>
      </c>
      <c r="I433" s="203"/>
      <c r="J433" s="203"/>
    </row>
    <row r="434" spans="2:10" x14ac:dyDescent="0.2">
      <c r="B434" s="200">
        <v>16.565615000000101</v>
      </c>
      <c r="C434" s="204">
        <v>16.611522000000299</v>
      </c>
      <c r="I434" s="203"/>
      <c r="J434" s="203"/>
    </row>
    <row r="435" spans="2:10" x14ac:dyDescent="0.2">
      <c r="B435" s="201">
        <v>16.565620000000099</v>
      </c>
      <c r="C435" s="204">
        <v>16.6115230000003</v>
      </c>
      <c r="I435" s="203"/>
      <c r="J435" s="203"/>
    </row>
    <row r="436" spans="2:10" x14ac:dyDescent="0.2">
      <c r="B436" s="200">
        <v>16.5656250000001</v>
      </c>
      <c r="C436" s="204">
        <v>16.611524000000301</v>
      </c>
      <c r="I436" s="203"/>
      <c r="J436" s="203"/>
    </row>
    <row r="437" spans="2:10" x14ac:dyDescent="0.2">
      <c r="B437" s="201">
        <v>16.565630000000102</v>
      </c>
      <c r="C437" s="204">
        <v>16.611525000000299</v>
      </c>
      <c r="I437" s="203"/>
      <c r="J437" s="203"/>
    </row>
    <row r="438" spans="2:10" x14ac:dyDescent="0.2">
      <c r="B438" s="200">
        <v>16.5656350000001</v>
      </c>
      <c r="C438" s="204">
        <v>16.6115260000003</v>
      </c>
      <c r="I438" s="203"/>
      <c r="J438" s="203"/>
    </row>
    <row r="439" spans="2:10" x14ac:dyDescent="0.2">
      <c r="B439" s="201">
        <v>16.565640000000101</v>
      </c>
      <c r="C439" s="204">
        <v>16.611527000000301</v>
      </c>
      <c r="I439" s="203"/>
      <c r="J439" s="203"/>
    </row>
    <row r="440" spans="2:10" x14ac:dyDescent="0.2">
      <c r="B440" s="200">
        <v>16.565645000000099</v>
      </c>
      <c r="C440" s="204">
        <v>16.611528000000298</v>
      </c>
      <c r="I440" s="203"/>
      <c r="J440" s="203"/>
    </row>
    <row r="441" spans="2:10" x14ac:dyDescent="0.2">
      <c r="B441" s="201">
        <v>16.565650000000101</v>
      </c>
      <c r="C441" s="204">
        <v>16.611529000000299</v>
      </c>
      <c r="I441" s="203"/>
      <c r="J441" s="203"/>
    </row>
    <row r="442" spans="2:10" x14ac:dyDescent="0.2">
      <c r="B442" s="200">
        <v>16.565655000000099</v>
      </c>
      <c r="C442" s="204">
        <v>16.6115300000003</v>
      </c>
      <c r="I442" s="203"/>
      <c r="J442" s="203"/>
    </row>
    <row r="443" spans="2:10" x14ac:dyDescent="0.2">
      <c r="B443" s="201">
        <v>16.5656600000002</v>
      </c>
      <c r="C443" s="204">
        <v>16.611531000000301</v>
      </c>
      <c r="I443" s="203"/>
      <c r="J443" s="203"/>
    </row>
    <row r="444" spans="2:10" x14ac:dyDescent="0.2">
      <c r="B444" s="200">
        <v>16.565665000000202</v>
      </c>
      <c r="C444" s="204">
        <v>16.611532000000299</v>
      </c>
      <c r="I444" s="203"/>
      <c r="J444" s="203"/>
    </row>
    <row r="445" spans="2:10" x14ac:dyDescent="0.2">
      <c r="B445" s="201">
        <v>16.5656700000002</v>
      </c>
      <c r="C445" s="204">
        <v>16.6115330000003</v>
      </c>
      <c r="I445" s="203"/>
      <c r="J445" s="203"/>
    </row>
    <row r="446" spans="2:10" x14ac:dyDescent="0.2">
      <c r="B446" s="200">
        <v>16.565675000000201</v>
      </c>
      <c r="C446" s="204">
        <v>16.611534000000301</v>
      </c>
      <c r="I446" s="203"/>
      <c r="J446" s="203"/>
    </row>
    <row r="447" spans="2:10" x14ac:dyDescent="0.2">
      <c r="B447" s="201">
        <v>16.565680000000199</v>
      </c>
      <c r="C447" s="204">
        <v>16.611535000000298</v>
      </c>
      <c r="I447" s="203"/>
      <c r="J447" s="203"/>
    </row>
    <row r="448" spans="2:10" x14ac:dyDescent="0.2">
      <c r="B448" s="200">
        <v>16.565685000000201</v>
      </c>
      <c r="C448" s="204">
        <v>16.611536000000299</v>
      </c>
      <c r="I448" s="203"/>
      <c r="J448" s="203"/>
    </row>
    <row r="449" spans="2:10" x14ac:dyDescent="0.2">
      <c r="B449" s="201">
        <v>16.565690000000199</v>
      </c>
      <c r="C449" s="204">
        <v>16.6115370000003</v>
      </c>
      <c r="I449" s="203"/>
      <c r="J449" s="203"/>
    </row>
    <row r="450" spans="2:10" x14ac:dyDescent="0.2">
      <c r="B450" s="200">
        <v>16.565695000000201</v>
      </c>
      <c r="C450" s="204">
        <v>16.611538000000301</v>
      </c>
      <c r="I450" s="203"/>
      <c r="J450" s="203"/>
    </row>
    <row r="451" spans="2:10" x14ac:dyDescent="0.2">
      <c r="B451" s="201">
        <v>16.565700000000199</v>
      </c>
      <c r="C451" s="204">
        <v>16.611539000000299</v>
      </c>
      <c r="I451" s="203"/>
      <c r="J451" s="203"/>
    </row>
    <row r="452" spans="2:10" x14ac:dyDescent="0.2">
      <c r="B452" s="200">
        <v>16.5657050000002</v>
      </c>
      <c r="C452" s="204">
        <v>16.6115400000003</v>
      </c>
      <c r="I452" s="203"/>
      <c r="J452" s="203"/>
    </row>
    <row r="453" spans="2:10" x14ac:dyDescent="0.2">
      <c r="B453" s="201">
        <v>16.565710000000202</v>
      </c>
      <c r="C453" s="204">
        <v>16.611541000000301</v>
      </c>
      <c r="I453" s="203"/>
      <c r="J453" s="203"/>
    </row>
    <row r="454" spans="2:10" x14ac:dyDescent="0.2">
      <c r="B454" s="200">
        <v>16.5657150000002</v>
      </c>
      <c r="C454" s="204">
        <v>16.611542000000298</v>
      </c>
      <c r="I454" s="203"/>
      <c r="J454" s="203"/>
    </row>
    <row r="455" spans="2:10" x14ac:dyDescent="0.2">
      <c r="B455" s="201">
        <v>16.565720000000201</v>
      </c>
      <c r="C455" s="204">
        <v>16.611543000000299</v>
      </c>
      <c r="I455" s="203"/>
      <c r="J455" s="203"/>
    </row>
    <row r="456" spans="2:10" x14ac:dyDescent="0.2">
      <c r="B456" s="200">
        <v>16.565725000000199</v>
      </c>
      <c r="C456" s="204">
        <v>16.611544000000301</v>
      </c>
      <c r="I456" s="203"/>
      <c r="J456" s="203"/>
    </row>
    <row r="457" spans="2:10" x14ac:dyDescent="0.2">
      <c r="B457" s="201">
        <v>16.565730000000201</v>
      </c>
      <c r="C457" s="204">
        <v>16.611545000000302</v>
      </c>
      <c r="I457" s="203"/>
      <c r="J457" s="203"/>
    </row>
    <row r="458" spans="2:10" x14ac:dyDescent="0.2">
      <c r="B458" s="200">
        <v>16.565735000000199</v>
      </c>
      <c r="C458" s="204">
        <v>16.611546000000299</v>
      </c>
      <c r="I458" s="203"/>
      <c r="J458" s="203"/>
    </row>
    <row r="459" spans="2:10" x14ac:dyDescent="0.2">
      <c r="B459" s="201">
        <v>16.565740000000201</v>
      </c>
      <c r="C459" s="204">
        <v>16.6115470000003</v>
      </c>
      <c r="I459" s="203"/>
      <c r="J459" s="203"/>
    </row>
    <row r="460" spans="2:10" x14ac:dyDescent="0.2">
      <c r="B460" s="200">
        <v>16.565745000000199</v>
      </c>
      <c r="C460" s="204">
        <v>16.611548000000301</v>
      </c>
      <c r="I460" s="203"/>
      <c r="J460" s="203"/>
    </row>
    <row r="461" spans="2:10" x14ac:dyDescent="0.2">
      <c r="B461" s="201">
        <v>16.5657500000002</v>
      </c>
      <c r="C461" s="204">
        <v>16.611549000000299</v>
      </c>
      <c r="I461" s="203"/>
      <c r="J461" s="203"/>
    </row>
    <row r="462" spans="2:10" x14ac:dyDescent="0.2">
      <c r="B462" s="200">
        <v>16.565755000000198</v>
      </c>
      <c r="C462" s="204">
        <v>16.6115500000003</v>
      </c>
      <c r="I462" s="203"/>
      <c r="J462" s="203"/>
    </row>
    <row r="463" spans="2:10" x14ac:dyDescent="0.2">
      <c r="B463" s="201">
        <v>16.5657600000002</v>
      </c>
      <c r="C463" s="204">
        <v>16.611551000000301</v>
      </c>
      <c r="I463" s="203"/>
      <c r="J463" s="203"/>
    </row>
    <row r="464" spans="2:10" x14ac:dyDescent="0.2">
      <c r="B464" s="200">
        <v>16.565765000000201</v>
      </c>
      <c r="C464" s="204">
        <v>16.611552000000302</v>
      </c>
      <c r="I464" s="203"/>
      <c r="J464" s="203"/>
    </row>
    <row r="465" spans="2:10" x14ac:dyDescent="0.2">
      <c r="B465" s="201">
        <v>16.5657700000002</v>
      </c>
      <c r="C465" s="204">
        <v>16.611553000000299</v>
      </c>
      <c r="I465" s="203"/>
      <c r="J465" s="203"/>
    </row>
    <row r="466" spans="2:10" x14ac:dyDescent="0.2">
      <c r="B466" s="200">
        <v>16.565775000000201</v>
      </c>
      <c r="C466" s="204">
        <v>16.6115540000003</v>
      </c>
      <c r="I466" s="203"/>
      <c r="J466" s="203"/>
    </row>
    <row r="467" spans="2:10" x14ac:dyDescent="0.2">
      <c r="B467" s="201">
        <v>16.565780000000199</v>
      </c>
      <c r="C467" s="204">
        <v>16.611555000000301</v>
      </c>
      <c r="I467" s="203"/>
      <c r="J467" s="203"/>
    </row>
    <row r="468" spans="2:10" x14ac:dyDescent="0.2">
      <c r="B468" s="200">
        <v>16.565785000000201</v>
      </c>
      <c r="C468" s="204">
        <v>16.611556000000299</v>
      </c>
      <c r="I468" s="203"/>
      <c r="J468" s="203"/>
    </row>
    <row r="469" spans="2:10" x14ac:dyDescent="0.2">
      <c r="B469" s="201">
        <v>16.565790000000199</v>
      </c>
      <c r="C469" s="204">
        <v>16.6115570000003</v>
      </c>
      <c r="I469" s="203"/>
      <c r="J469" s="203"/>
    </row>
    <row r="470" spans="2:10" x14ac:dyDescent="0.2">
      <c r="B470" s="200">
        <v>16.5657950000002</v>
      </c>
      <c r="C470" s="204">
        <v>16.611558000000301</v>
      </c>
      <c r="I470" s="203"/>
      <c r="J470" s="203"/>
    </row>
    <row r="471" spans="2:10" x14ac:dyDescent="0.2">
      <c r="B471" s="201">
        <v>16.565800000000198</v>
      </c>
      <c r="C471" s="204">
        <v>16.611559000000302</v>
      </c>
      <c r="I471" s="203"/>
      <c r="J471" s="203"/>
    </row>
    <row r="472" spans="2:10" x14ac:dyDescent="0.2">
      <c r="B472" s="200">
        <v>16.5658050000002</v>
      </c>
      <c r="C472" s="204">
        <v>16.611560000000299</v>
      </c>
      <c r="I472" s="203"/>
      <c r="J472" s="203"/>
    </row>
    <row r="473" spans="2:10" x14ac:dyDescent="0.2">
      <c r="B473" s="201">
        <v>16.565810000000202</v>
      </c>
      <c r="C473" s="204">
        <v>16.6115610000003</v>
      </c>
      <c r="I473" s="203"/>
      <c r="J473" s="203"/>
    </row>
    <row r="474" spans="2:10" x14ac:dyDescent="0.2">
      <c r="B474" s="200">
        <v>16.5658150000002</v>
      </c>
      <c r="C474" s="204">
        <v>16.611562000000301</v>
      </c>
      <c r="I474" s="203"/>
      <c r="J474" s="203"/>
    </row>
    <row r="475" spans="2:10" x14ac:dyDescent="0.2">
      <c r="B475" s="201">
        <v>16.565820000000201</v>
      </c>
      <c r="C475" s="204">
        <v>16.611563000000299</v>
      </c>
      <c r="I475" s="203"/>
      <c r="J475" s="203"/>
    </row>
    <row r="476" spans="2:10" x14ac:dyDescent="0.2">
      <c r="B476" s="200">
        <v>16.565825000000199</v>
      </c>
      <c r="C476" s="204">
        <v>16.6115640000003</v>
      </c>
      <c r="I476" s="203"/>
      <c r="J476" s="203"/>
    </row>
    <row r="477" spans="2:10" x14ac:dyDescent="0.2">
      <c r="B477" s="201">
        <v>16.565830000000201</v>
      </c>
      <c r="C477" s="204">
        <v>16.611565000000301</v>
      </c>
      <c r="I477" s="203"/>
      <c r="J477" s="203"/>
    </row>
    <row r="478" spans="2:10" x14ac:dyDescent="0.2">
      <c r="B478" s="200">
        <v>16.565835000000199</v>
      </c>
      <c r="C478" s="204">
        <v>16.611566000000298</v>
      </c>
      <c r="I478" s="203"/>
      <c r="J478" s="203"/>
    </row>
    <row r="479" spans="2:10" x14ac:dyDescent="0.2">
      <c r="B479" s="201">
        <v>16.5658400000002</v>
      </c>
      <c r="C479" s="204">
        <v>16.611567000000299</v>
      </c>
      <c r="I479" s="203"/>
      <c r="J479" s="203"/>
    </row>
    <row r="480" spans="2:10" x14ac:dyDescent="0.2">
      <c r="B480" s="200">
        <v>16.565845000000198</v>
      </c>
      <c r="C480" s="204">
        <v>16.6115680000003</v>
      </c>
      <c r="I480" s="203"/>
      <c r="J480" s="203"/>
    </row>
    <row r="481" spans="2:10" x14ac:dyDescent="0.2">
      <c r="B481" s="201">
        <v>16.5658500000002</v>
      </c>
      <c r="C481" s="204">
        <v>16.611569000000301</v>
      </c>
      <c r="I481" s="203"/>
      <c r="J481" s="203"/>
    </row>
    <row r="482" spans="2:10" x14ac:dyDescent="0.2">
      <c r="B482" s="200">
        <v>16.565855000000202</v>
      </c>
      <c r="C482" s="204">
        <v>16.611570000000299</v>
      </c>
      <c r="I482" s="203"/>
      <c r="J482" s="203"/>
    </row>
    <row r="483" spans="2:10" x14ac:dyDescent="0.2">
      <c r="B483" s="201">
        <v>16.5658600000002</v>
      </c>
      <c r="C483" s="204">
        <v>16.6115710000003</v>
      </c>
      <c r="I483" s="203"/>
      <c r="J483" s="203"/>
    </row>
    <row r="484" spans="2:10" x14ac:dyDescent="0.2">
      <c r="B484" s="200">
        <v>16.565865000000201</v>
      </c>
      <c r="C484" s="204">
        <v>16.611572000000301</v>
      </c>
      <c r="I484" s="203"/>
      <c r="J484" s="203"/>
    </row>
    <row r="485" spans="2:10" x14ac:dyDescent="0.2">
      <c r="B485" s="201">
        <v>16.565870000000199</v>
      </c>
      <c r="C485" s="204">
        <v>16.611573000000298</v>
      </c>
      <c r="I485" s="203"/>
      <c r="J485" s="203"/>
    </row>
    <row r="486" spans="2:10" x14ac:dyDescent="0.2">
      <c r="B486" s="200">
        <v>16.565875000000201</v>
      </c>
      <c r="C486" s="204">
        <v>16.611574000000299</v>
      </c>
      <c r="I486" s="203"/>
      <c r="J486" s="203"/>
    </row>
    <row r="487" spans="2:10" x14ac:dyDescent="0.2">
      <c r="B487" s="201">
        <v>16.565880000000199</v>
      </c>
      <c r="C487" s="204">
        <v>16.6115750000003</v>
      </c>
      <c r="I487" s="203"/>
      <c r="J487" s="203"/>
    </row>
    <row r="488" spans="2:10" x14ac:dyDescent="0.2">
      <c r="B488" s="200">
        <v>16.5658850000002</v>
      </c>
      <c r="C488" s="204">
        <v>16.611576000000301</v>
      </c>
      <c r="I488" s="203"/>
      <c r="J488" s="203"/>
    </row>
    <row r="489" spans="2:10" x14ac:dyDescent="0.2">
      <c r="B489" s="201">
        <v>16.565890000000199</v>
      </c>
      <c r="C489" s="204">
        <v>16.611577000000299</v>
      </c>
      <c r="I489" s="203"/>
      <c r="J489" s="203"/>
    </row>
    <row r="490" spans="2:10" x14ac:dyDescent="0.2">
      <c r="B490" s="200">
        <v>16.5658950000002</v>
      </c>
      <c r="C490" s="204">
        <v>16.6115780000003</v>
      </c>
      <c r="I490" s="203"/>
      <c r="J490" s="203"/>
    </row>
    <row r="491" spans="2:10" x14ac:dyDescent="0.2">
      <c r="B491" s="201">
        <v>16.565900000000202</v>
      </c>
      <c r="C491" s="204">
        <v>16.611579000000301</v>
      </c>
      <c r="I491" s="203"/>
      <c r="J491" s="203"/>
    </row>
    <row r="492" spans="2:10" x14ac:dyDescent="0.2">
      <c r="B492" s="200">
        <v>16.5659050000002</v>
      </c>
      <c r="C492" s="204">
        <v>16.611580000000298</v>
      </c>
      <c r="I492" s="203"/>
      <c r="J492" s="203"/>
    </row>
    <row r="493" spans="2:10" x14ac:dyDescent="0.2">
      <c r="B493" s="201">
        <v>16.565910000000201</v>
      </c>
      <c r="C493" s="204">
        <v>16.611581000000299</v>
      </c>
      <c r="I493" s="203"/>
      <c r="J493" s="203"/>
    </row>
    <row r="494" spans="2:10" x14ac:dyDescent="0.2">
      <c r="B494" s="200">
        <v>16.565915000000199</v>
      </c>
      <c r="C494" s="204">
        <v>16.6115820000003</v>
      </c>
      <c r="I494" s="203"/>
      <c r="J494" s="203"/>
    </row>
    <row r="495" spans="2:10" x14ac:dyDescent="0.2">
      <c r="B495" s="201">
        <v>16.565920000000201</v>
      </c>
      <c r="C495" s="204">
        <v>16.611583000000302</v>
      </c>
      <c r="I495" s="203"/>
      <c r="J495" s="203"/>
    </row>
    <row r="496" spans="2:10" x14ac:dyDescent="0.2">
      <c r="B496" s="200">
        <v>16.565925000000199</v>
      </c>
      <c r="C496" s="204">
        <v>16.611584000000299</v>
      </c>
      <c r="I496" s="203"/>
      <c r="J496" s="203"/>
    </row>
    <row r="497" spans="2:10" x14ac:dyDescent="0.2">
      <c r="B497" s="201">
        <v>16.565930000000201</v>
      </c>
      <c r="C497" s="204">
        <v>16.6115850000003</v>
      </c>
      <c r="I497" s="203"/>
      <c r="J497" s="203"/>
    </row>
    <row r="498" spans="2:10" x14ac:dyDescent="0.2">
      <c r="B498" s="200">
        <v>16.565935000000199</v>
      </c>
      <c r="C498" s="204">
        <v>16.611586000000301</v>
      </c>
      <c r="I498" s="203"/>
      <c r="J498" s="203"/>
    </row>
    <row r="499" spans="2:10" x14ac:dyDescent="0.2">
      <c r="B499" s="201">
        <v>16.5659400000002</v>
      </c>
      <c r="C499" s="204">
        <v>16.611587000000299</v>
      </c>
      <c r="I499" s="203"/>
      <c r="J499" s="203"/>
    </row>
    <row r="500" spans="2:10" x14ac:dyDescent="0.2">
      <c r="B500" s="200">
        <v>16.565945000000202</v>
      </c>
      <c r="C500" s="204">
        <v>16.6115880000003</v>
      </c>
      <c r="I500" s="203"/>
      <c r="J500" s="203"/>
    </row>
    <row r="501" spans="2:10" x14ac:dyDescent="0.2">
      <c r="B501" s="201">
        <v>16.5659500000002</v>
      </c>
      <c r="C501" s="204">
        <v>16.611589000000301</v>
      </c>
      <c r="I501" s="203"/>
      <c r="J501" s="203"/>
    </row>
    <row r="502" spans="2:10" x14ac:dyDescent="0.2">
      <c r="B502" s="200">
        <v>16.565955000000201</v>
      </c>
      <c r="C502" s="204">
        <v>16.611590000000302</v>
      </c>
      <c r="I502" s="203"/>
      <c r="J502" s="203"/>
    </row>
    <row r="503" spans="2:10" x14ac:dyDescent="0.2">
      <c r="B503" s="201">
        <v>16.565960000000199</v>
      </c>
      <c r="C503" s="204">
        <v>16.611591000000299</v>
      </c>
      <c r="I503" s="203"/>
      <c r="J503" s="203"/>
    </row>
    <row r="504" spans="2:10" x14ac:dyDescent="0.2">
      <c r="B504" s="200">
        <v>16.565965000000201</v>
      </c>
      <c r="C504" s="204">
        <v>16.6115920000003</v>
      </c>
      <c r="I504" s="203"/>
      <c r="J504" s="203"/>
    </row>
    <row r="505" spans="2:10" x14ac:dyDescent="0.2">
      <c r="B505" s="201">
        <v>16.565970000000199</v>
      </c>
      <c r="C505" s="204">
        <v>16.611593000000301</v>
      </c>
      <c r="I505" s="203"/>
      <c r="J505" s="203"/>
    </row>
    <row r="506" spans="2:10" x14ac:dyDescent="0.2">
      <c r="B506" s="200">
        <v>16.5659750000003</v>
      </c>
      <c r="C506" s="204">
        <v>16.611594000000299</v>
      </c>
      <c r="I506" s="203"/>
      <c r="J506" s="203"/>
    </row>
    <row r="507" spans="2:10" x14ac:dyDescent="0.2">
      <c r="B507" s="201">
        <v>16.565980000000302</v>
      </c>
      <c r="C507" s="204">
        <v>16.6115950000003</v>
      </c>
      <c r="I507" s="203"/>
      <c r="J507" s="203"/>
    </row>
    <row r="508" spans="2:10" x14ac:dyDescent="0.2">
      <c r="B508" s="200">
        <v>16.5659850000003</v>
      </c>
      <c r="C508" s="204">
        <v>16.611596000000301</v>
      </c>
      <c r="I508" s="203"/>
      <c r="J508" s="203"/>
    </row>
    <row r="509" spans="2:10" x14ac:dyDescent="0.2">
      <c r="B509" s="201">
        <v>16.565990000000301</v>
      </c>
      <c r="C509" s="204">
        <v>16.611597000000302</v>
      </c>
      <c r="I509" s="203"/>
      <c r="J509" s="203"/>
    </row>
    <row r="510" spans="2:10" x14ac:dyDescent="0.2">
      <c r="B510" s="200">
        <v>16.565995000000299</v>
      </c>
      <c r="C510" s="204">
        <v>16.611598000000299</v>
      </c>
      <c r="I510" s="203"/>
      <c r="J510" s="203"/>
    </row>
    <row r="511" spans="2:10" x14ac:dyDescent="0.2">
      <c r="B511" s="201">
        <v>16.566000000000301</v>
      </c>
      <c r="C511" s="204">
        <v>16.6115990000003</v>
      </c>
      <c r="I511" s="203"/>
      <c r="J511" s="203"/>
    </row>
    <row r="512" spans="2:10" x14ac:dyDescent="0.2">
      <c r="B512" s="200">
        <v>16.566005000000299</v>
      </c>
      <c r="C512" s="204">
        <v>16.611600000000301</v>
      </c>
      <c r="I512" s="203"/>
      <c r="J512" s="203"/>
    </row>
    <row r="513" spans="2:10" x14ac:dyDescent="0.2">
      <c r="B513" s="201">
        <v>16.566010000000301</v>
      </c>
      <c r="C513" s="204">
        <v>16.611601000000299</v>
      </c>
      <c r="I513" s="203"/>
      <c r="J513" s="203"/>
    </row>
    <row r="514" spans="2:10" x14ac:dyDescent="0.2">
      <c r="B514" s="200">
        <v>16.566015000000299</v>
      </c>
      <c r="C514" s="204">
        <v>16.6116020000003</v>
      </c>
      <c r="I514" s="203"/>
      <c r="J514" s="203"/>
    </row>
    <row r="515" spans="2:10" x14ac:dyDescent="0.2">
      <c r="B515" s="201">
        <v>16.5660200000003</v>
      </c>
      <c r="C515" s="204">
        <v>16.611603000000301</v>
      </c>
      <c r="I515" s="203"/>
      <c r="J515" s="203"/>
    </row>
    <row r="516" spans="2:10" x14ac:dyDescent="0.2">
      <c r="B516" s="200">
        <v>16.566025000000302</v>
      </c>
      <c r="C516" s="204">
        <v>16.611604000000298</v>
      </c>
      <c r="I516" s="203"/>
      <c r="J516" s="203"/>
    </row>
    <row r="517" spans="2:10" x14ac:dyDescent="0.2">
      <c r="B517" s="201">
        <v>16.5660300000003</v>
      </c>
      <c r="C517" s="204">
        <v>16.611605000000299</v>
      </c>
      <c r="I517" s="203"/>
      <c r="J517" s="203"/>
    </row>
    <row r="518" spans="2:10" x14ac:dyDescent="0.2">
      <c r="B518" s="200">
        <v>16.566035000000301</v>
      </c>
      <c r="C518" s="204">
        <v>16.6116060000003</v>
      </c>
      <c r="I518" s="203"/>
      <c r="J518" s="203"/>
    </row>
    <row r="519" spans="2:10" x14ac:dyDescent="0.2">
      <c r="B519" s="201">
        <v>16.566040000000299</v>
      </c>
      <c r="C519" s="204">
        <v>16.611607000000301</v>
      </c>
      <c r="I519" s="203"/>
      <c r="J519" s="203"/>
    </row>
    <row r="520" spans="2:10" x14ac:dyDescent="0.2">
      <c r="B520" s="200">
        <v>16.566045000000301</v>
      </c>
      <c r="C520" s="204">
        <v>16.611608000000299</v>
      </c>
      <c r="I520" s="203"/>
      <c r="J520" s="203"/>
    </row>
    <row r="521" spans="2:10" x14ac:dyDescent="0.2">
      <c r="B521" s="201">
        <v>16.566050000000299</v>
      </c>
      <c r="C521" s="204">
        <v>16.6116090000003</v>
      </c>
      <c r="I521" s="203"/>
      <c r="J521" s="203"/>
    </row>
    <row r="522" spans="2:10" x14ac:dyDescent="0.2">
      <c r="B522" s="200">
        <v>16.566055000000301</v>
      </c>
      <c r="C522" s="204">
        <v>16.611610000000301</v>
      </c>
      <c r="I522" s="203"/>
      <c r="J522" s="203"/>
    </row>
    <row r="523" spans="2:10" x14ac:dyDescent="0.2">
      <c r="B523" s="201">
        <v>16.566060000000299</v>
      </c>
      <c r="C523" s="204">
        <v>16.611611000000298</v>
      </c>
      <c r="I523" s="203"/>
      <c r="J523" s="203"/>
    </row>
    <row r="524" spans="2:10" x14ac:dyDescent="0.2">
      <c r="B524" s="200">
        <v>16.5660650000003</v>
      </c>
      <c r="C524" s="204">
        <v>16.611612000000299</v>
      </c>
      <c r="I524" s="203"/>
      <c r="J524" s="203"/>
    </row>
    <row r="525" spans="2:10" x14ac:dyDescent="0.2">
      <c r="B525" s="201">
        <v>16.566070000000298</v>
      </c>
      <c r="C525" s="204">
        <v>16.6116130000003</v>
      </c>
      <c r="I525" s="203"/>
      <c r="J525" s="203"/>
    </row>
    <row r="526" spans="2:10" x14ac:dyDescent="0.2">
      <c r="B526" s="200">
        <v>16.5660750000003</v>
      </c>
      <c r="C526" s="204">
        <v>16.611614000000301</v>
      </c>
      <c r="I526" s="203"/>
      <c r="J526" s="203"/>
    </row>
    <row r="527" spans="2:10" x14ac:dyDescent="0.2">
      <c r="B527" s="201">
        <v>16.566080000000301</v>
      </c>
      <c r="C527" s="204">
        <v>16.611615000000299</v>
      </c>
      <c r="I527" s="203"/>
      <c r="J527" s="203"/>
    </row>
    <row r="528" spans="2:10" x14ac:dyDescent="0.2">
      <c r="B528" s="200">
        <v>16.566085000000299</v>
      </c>
      <c r="C528" s="204">
        <v>16.6116160000003</v>
      </c>
      <c r="I528" s="203"/>
      <c r="J528" s="203"/>
    </row>
    <row r="529" spans="2:10" x14ac:dyDescent="0.2">
      <c r="B529" s="201">
        <v>16.566090000000301</v>
      </c>
      <c r="C529" s="204">
        <v>16.6116170000004</v>
      </c>
      <c r="I529" s="203"/>
      <c r="J529" s="203"/>
    </row>
    <row r="530" spans="2:10" x14ac:dyDescent="0.2">
      <c r="B530" s="200">
        <v>16.566095000000299</v>
      </c>
      <c r="C530" s="204">
        <v>16.611618000000401</v>
      </c>
      <c r="I530" s="203"/>
      <c r="J530" s="203"/>
    </row>
    <row r="531" spans="2:10" x14ac:dyDescent="0.2">
      <c r="B531" s="201">
        <v>16.566100000000301</v>
      </c>
      <c r="C531" s="204">
        <v>16.611619000000399</v>
      </c>
      <c r="I531" s="203"/>
      <c r="J531" s="203"/>
    </row>
    <row r="532" spans="2:10" x14ac:dyDescent="0.2">
      <c r="B532" s="200">
        <v>16.566105000000299</v>
      </c>
      <c r="C532" s="204">
        <v>16.6116200000004</v>
      </c>
      <c r="I532" s="203"/>
      <c r="J532" s="203"/>
    </row>
    <row r="533" spans="2:10" x14ac:dyDescent="0.2">
      <c r="B533" s="201">
        <v>16.5661100000003</v>
      </c>
      <c r="C533" s="204">
        <v>16.611621000000401</v>
      </c>
      <c r="I533" s="203"/>
      <c r="J533" s="203"/>
    </row>
    <row r="534" spans="2:10" x14ac:dyDescent="0.2">
      <c r="B534" s="200">
        <v>16.566115000000298</v>
      </c>
      <c r="C534" s="204">
        <v>16.611622000000398</v>
      </c>
      <c r="I534" s="203"/>
      <c r="J534" s="203"/>
    </row>
    <row r="535" spans="2:10" x14ac:dyDescent="0.2">
      <c r="B535" s="201">
        <v>16.5661200000003</v>
      </c>
      <c r="C535" s="204">
        <v>16.611623000000399</v>
      </c>
      <c r="I535" s="203"/>
      <c r="J535" s="203"/>
    </row>
    <row r="536" spans="2:10" x14ac:dyDescent="0.2">
      <c r="B536" s="200">
        <v>16.566125000000302</v>
      </c>
      <c r="C536" s="204">
        <v>16.611624000000401</v>
      </c>
      <c r="I536" s="203"/>
      <c r="J536" s="203"/>
    </row>
    <row r="537" spans="2:10" x14ac:dyDescent="0.2">
      <c r="B537" s="201">
        <v>16.5661300000003</v>
      </c>
      <c r="C537" s="204">
        <v>16.611625000000402</v>
      </c>
      <c r="I537" s="203"/>
      <c r="J537" s="203"/>
    </row>
    <row r="538" spans="2:10" x14ac:dyDescent="0.2">
      <c r="B538" s="200">
        <v>16.566135000000301</v>
      </c>
      <c r="C538" s="204">
        <v>16.611626000000399</v>
      </c>
      <c r="I538" s="203"/>
      <c r="J538" s="203"/>
    </row>
    <row r="539" spans="2:10" x14ac:dyDescent="0.2">
      <c r="B539" s="201">
        <v>16.566140000000299</v>
      </c>
      <c r="C539" s="204">
        <v>16.6116270000004</v>
      </c>
      <c r="I539" s="203"/>
      <c r="J539" s="203"/>
    </row>
    <row r="540" spans="2:10" x14ac:dyDescent="0.2">
      <c r="B540" s="200">
        <v>16.566145000000301</v>
      </c>
      <c r="C540" s="204">
        <v>16.611628000000401</v>
      </c>
      <c r="I540" s="203"/>
      <c r="J540" s="203"/>
    </row>
    <row r="541" spans="2:10" x14ac:dyDescent="0.2">
      <c r="B541" s="201">
        <v>16.566150000000299</v>
      </c>
      <c r="C541" s="204">
        <v>16.611629000000399</v>
      </c>
      <c r="I541" s="203"/>
      <c r="J541" s="203"/>
    </row>
    <row r="542" spans="2:10" x14ac:dyDescent="0.2">
      <c r="B542" s="200">
        <v>16.5661550000003</v>
      </c>
      <c r="C542" s="204">
        <v>16.6116300000004</v>
      </c>
      <c r="I542" s="203"/>
      <c r="J542" s="203"/>
    </row>
    <row r="543" spans="2:10" x14ac:dyDescent="0.2">
      <c r="B543" s="201">
        <v>16.566160000000298</v>
      </c>
      <c r="C543" s="204">
        <v>16.611631000000401</v>
      </c>
      <c r="I543" s="203"/>
      <c r="J543" s="203"/>
    </row>
    <row r="544" spans="2:10" x14ac:dyDescent="0.2">
      <c r="B544" s="200">
        <v>16.5661650000003</v>
      </c>
      <c r="C544" s="204">
        <v>16.611632000000402</v>
      </c>
      <c r="I544" s="203"/>
      <c r="J544" s="203"/>
    </row>
    <row r="545" spans="2:10" x14ac:dyDescent="0.2">
      <c r="B545" s="201">
        <v>16.566170000000302</v>
      </c>
      <c r="C545" s="204">
        <v>16.611633000000399</v>
      </c>
      <c r="I545" s="203"/>
      <c r="J545" s="203"/>
    </row>
    <row r="546" spans="2:10" x14ac:dyDescent="0.2">
      <c r="B546" s="200">
        <v>16.5661750000003</v>
      </c>
      <c r="C546" s="204">
        <v>16.6116340000004</v>
      </c>
      <c r="I546" s="203"/>
      <c r="J546" s="203"/>
    </row>
    <row r="547" spans="2:10" x14ac:dyDescent="0.2">
      <c r="B547" s="201">
        <v>16.566180000000301</v>
      </c>
      <c r="C547" s="204">
        <v>16.611635000000401</v>
      </c>
      <c r="I547" s="203"/>
      <c r="J547" s="203"/>
    </row>
    <row r="548" spans="2:10" x14ac:dyDescent="0.2">
      <c r="B548" s="200">
        <v>16.566185000000299</v>
      </c>
      <c r="C548" s="204">
        <v>16.611636000000399</v>
      </c>
      <c r="I548" s="203"/>
      <c r="J548" s="203"/>
    </row>
    <row r="549" spans="2:10" x14ac:dyDescent="0.2">
      <c r="B549" s="201">
        <v>16.566190000000301</v>
      </c>
      <c r="C549" s="204">
        <v>16.6116370000004</v>
      </c>
      <c r="I549" s="203"/>
      <c r="J549" s="203"/>
    </row>
    <row r="550" spans="2:10" x14ac:dyDescent="0.2">
      <c r="B550" s="200">
        <v>16.566195000000299</v>
      </c>
      <c r="C550" s="204">
        <v>16.611638000000401</v>
      </c>
      <c r="I550" s="203"/>
      <c r="J550" s="203"/>
    </row>
    <row r="551" spans="2:10" x14ac:dyDescent="0.2">
      <c r="B551" s="201">
        <v>16.5662000000003</v>
      </c>
      <c r="C551" s="204">
        <v>16.611639000000402</v>
      </c>
      <c r="I551" s="203"/>
      <c r="J551" s="203"/>
    </row>
    <row r="552" spans="2:10" x14ac:dyDescent="0.2">
      <c r="B552" s="200">
        <v>16.566205000000298</v>
      </c>
      <c r="C552" s="204">
        <v>16.611640000000399</v>
      </c>
      <c r="I552" s="203"/>
      <c r="J552" s="203"/>
    </row>
    <row r="553" spans="2:10" x14ac:dyDescent="0.2">
      <c r="B553" s="201">
        <v>16.5662100000003</v>
      </c>
      <c r="C553" s="204">
        <v>16.6116410000004</v>
      </c>
      <c r="I553" s="203"/>
      <c r="J553" s="203"/>
    </row>
    <row r="554" spans="2:10" x14ac:dyDescent="0.2">
      <c r="B554" s="200">
        <v>16.566215000000302</v>
      </c>
      <c r="C554" s="204">
        <v>16.611642000000401</v>
      </c>
      <c r="I554" s="203"/>
      <c r="J554" s="203"/>
    </row>
    <row r="555" spans="2:10" x14ac:dyDescent="0.2">
      <c r="B555" s="201">
        <v>16.5662200000003</v>
      </c>
      <c r="C555" s="204">
        <v>16.611643000000399</v>
      </c>
      <c r="I555" s="203"/>
      <c r="J555" s="203"/>
    </row>
    <row r="556" spans="2:10" x14ac:dyDescent="0.2">
      <c r="B556" s="200">
        <v>16.566225000000301</v>
      </c>
      <c r="C556" s="204">
        <v>16.6116440000004</v>
      </c>
      <c r="I556" s="203"/>
      <c r="J556" s="203"/>
    </row>
    <row r="557" spans="2:10" x14ac:dyDescent="0.2">
      <c r="B557" s="201">
        <v>16.566230000000299</v>
      </c>
      <c r="C557" s="204">
        <v>16.611645000000401</v>
      </c>
      <c r="I557" s="203"/>
      <c r="J557" s="203"/>
    </row>
    <row r="558" spans="2:10" x14ac:dyDescent="0.2">
      <c r="B558" s="200">
        <v>16.566235000000301</v>
      </c>
      <c r="C558" s="204">
        <v>16.611646000000398</v>
      </c>
      <c r="I558" s="203"/>
      <c r="J558" s="203"/>
    </row>
    <row r="559" spans="2:10" x14ac:dyDescent="0.2">
      <c r="B559" s="201">
        <v>16.566240000000299</v>
      </c>
      <c r="C559" s="204">
        <v>16.611647000000399</v>
      </c>
      <c r="I559" s="203"/>
      <c r="J559" s="203"/>
    </row>
    <row r="560" spans="2:10" x14ac:dyDescent="0.2">
      <c r="B560" s="200">
        <v>16.566245000000301</v>
      </c>
      <c r="C560" s="204">
        <v>16.6116480000004</v>
      </c>
      <c r="I560" s="203"/>
      <c r="J560" s="203"/>
    </row>
    <row r="561" spans="2:10" x14ac:dyDescent="0.2">
      <c r="B561" s="201">
        <v>16.566250000000299</v>
      </c>
      <c r="C561" s="204">
        <v>16.611649000000401</v>
      </c>
      <c r="I561" s="203"/>
      <c r="J561" s="203"/>
    </row>
    <row r="562" spans="2:10" x14ac:dyDescent="0.2">
      <c r="B562" s="200">
        <v>16.5662550000003</v>
      </c>
      <c r="C562" s="204">
        <v>16.611650000000399</v>
      </c>
      <c r="I562" s="203"/>
      <c r="J562" s="203"/>
    </row>
    <row r="563" spans="2:10" x14ac:dyDescent="0.2">
      <c r="B563" s="201">
        <v>16.566260000000302</v>
      </c>
      <c r="C563" s="204">
        <v>16.6116510000004</v>
      </c>
      <c r="I563" s="203"/>
      <c r="J563" s="203"/>
    </row>
    <row r="564" spans="2:10" x14ac:dyDescent="0.2">
      <c r="B564" s="200">
        <v>16.5662650000003</v>
      </c>
      <c r="C564" s="204">
        <v>16.611652000000401</v>
      </c>
      <c r="I564" s="203"/>
      <c r="J564" s="203"/>
    </row>
    <row r="565" spans="2:10" x14ac:dyDescent="0.2">
      <c r="B565" s="201">
        <v>16.566270000000301</v>
      </c>
      <c r="C565" s="204">
        <v>16.611653000000398</v>
      </c>
      <c r="I565" s="203"/>
      <c r="J565" s="203"/>
    </row>
    <row r="566" spans="2:10" x14ac:dyDescent="0.2">
      <c r="B566" s="200">
        <v>16.566275000000299</v>
      </c>
      <c r="C566" s="204">
        <v>16.611654000000399</v>
      </c>
      <c r="I566" s="203"/>
      <c r="J566" s="203"/>
    </row>
    <row r="567" spans="2:10" x14ac:dyDescent="0.2">
      <c r="B567" s="201">
        <v>16.566280000000301</v>
      </c>
      <c r="C567" s="204">
        <v>16.6116550000004</v>
      </c>
      <c r="I567" s="203"/>
      <c r="J567" s="203"/>
    </row>
    <row r="568" spans="2:10" x14ac:dyDescent="0.2">
      <c r="B568" s="200">
        <v>16.566285000000299</v>
      </c>
      <c r="C568" s="204">
        <v>16.611656000000401</v>
      </c>
      <c r="I568" s="203"/>
      <c r="J568" s="203"/>
    </row>
    <row r="569" spans="2:10" x14ac:dyDescent="0.2">
      <c r="B569" s="201">
        <v>16.5662900000004</v>
      </c>
      <c r="C569" s="204">
        <v>16.611657000000399</v>
      </c>
      <c r="I569" s="203"/>
      <c r="J569" s="203"/>
    </row>
    <row r="570" spans="2:10" x14ac:dyDescent="0.2">
      <c r="B570" s="200">
        <v>16.566295000000402</v>
      </c>
      <c r="C570" s="204">
        <v>16.6116580000004</v>
      </c>
      <c r="I570" s="203"/>
      <c r="J570" s="203"/>
    </row>
    <row r="571" spans="2:10" x14ac:dyDescent="0.2">
      <c r="B571" s="201">
        <v>16.5663000000004</v>
      </c>
      <c r="C571" s="204">
        <v>16.611659000000401</v>
      </c>
      <c r="I571" s="203"/>
      <c r="J571" s="203"/>
    </row>
    <row r="572" spans="2:10" x14ac:dyDescent="0.2">
      <c r="B572" s="200">
        <v>16.566305000000401</v>
      </c>
      <c r="C572" s="204">
        <v>16.611660000000398</v>
      </c>
      <c r="I572" s="203"/>
      <c r="J572" s="203"/>
    </row>
    <row r="573" spans="2:10" x14ac:dyDescent="0.2">
      <c r="B573" s="201">
        <v>16.566310000000399</v>
      </c>
      <c r="C573" s="204">
        <v>16.611661000000399</v>
      </c>
      <c r="I573" s="203"/>
      <c r="J573" s="203"/>
    </row>
    <row r="574" spans="2:10" x14ac:dyDescent="0.2">
      <c r="B574" s="200">
        <v>16.566315000000401</v>
      </c>
      <c r="C574" s="204">
        <v>16.6116620000004</v>
      </c>
      <c r="I574" s="203"/>
      <c r="J574" s="203"/>
    </row>
    <row r="575" spans="2:10" x14ac:dyDescent="0.2">
      <c r="B575" s="201">
        <v>16.566320000000399</v>
      </c>
      <c r="C575" s="204">
        <v>16.611663000000402</v>
      </c>
      <c r="I575" s="203"/>
      <c r="J575" s="203"/>
    </row>
    <row r="576" spans="2:10" x14ac:dyDescent="0.2">
      <c r="B576" s="200">
        <v>16.566325000000401</v>
      </c>
      <c r="C576" s="204">
        <v>16.611664000000399</v>
      </c>
      <c r="I576" s="203"/>
      <c r="J576" s="203"/>
    </row>
    <row r="577" spans="2:10" x14ac:dyDescent="0.2">
      <c r="B577" s="201">
        <v>16.566330000000399</v>
      </c>
      <c r="C577" s="204">
        <v>16.6116650000004</v>
      </c>
      <c r="I577" s="203"/>
      <c r="J577" s="203"/>
    </row>
    <row r="578" spans="2:10" x14ac:dyDescent="0.2">
      <c r="B578" s="200">
        <v>16.5663350000004</v>
      </c>
      <c r="C578" s="204">
        <v>16.611666000000401</v>
      </c>
      <c r="I578" s="203"/>
      <c r="J578" s="203"/>
    </row>
    <row r="579" spans="2:10" x14ac:dyDescent="0.2">
      <c r="B579" s="201">
        <v>16.566340000000402</v>
      </c>
      <c r="C579" s="204">
        <v>16.611667000000399</v>
      </c>
      <c r="I579" s="203"/>
      <c r="J579" s="203"/>
    </row>
    <row r="580" spans="2:10" x14ac:dyDescent="0.2">
      <c r="B580" s="200">
        <v>16.5663450000004</v>
      </c>
      <c r="C580" s="204">
        <v>16.6116680000004</v>
      </c>
      <c r="I580" s="203"/>
      <c r="J580" s="203"/>
    </row>
    <row r="581" spans="2:10" x14ac:dyDescent="0.2">
      <c r="B581" s="201">
        <v>16.566350000000401</v>
      </c>
      <c r="C581" s="204">
        <v>16.611669000000401</v>
      </c>
      <c r="I581" s="203"/>
      <c r="J581" s="203"/>
    </row>
    <row r="582" spans="2:10" x14ac:dyDescent="0.2">
      <c r="B582" s="200">
        <v>16.566355000000399</v>
      </c>
      <c r="C582" s="204">
        <v>16.611670000000402</v>
      </c>
      <c r="I582" s="203"/>
      <c r="J582" s="203"/>
    </row>
    <row r="583" spans="2:10" x14ac:dyDescent="0.2">
      <c r="B583" s="201">
        <v>16.566360000000401</v>
      </c>
      <c r="C583" s="204">
        <v>16.611671000000399</v>
      </c>
      <c r="I583" s="203"/>
      <c r="J583" s="203"/>
    </row>
    <row r="584" spans="2:10" x14ac:dyDescent="0.2">
      <c r="B584" s="200">
        <v>16.566365000000399</v>
      </c>
      <c r="C584" s="204">
        <v>16.6116720000004</v>
      </c>
      <c r="I584" s="203"/>
      <c r="J584" s="203"/>
    </row>
    <row r="585" spans="2:10" x14ac:dyDescent="0.2">
      <c r="B585" s="201">
        <v>16.566370000000401</v>
      </c>
      <c r="C585" s="204">
        <v>16.611673000000401</v>
      </c>
      <c r="I585" s="203"/>
      <c r="J585" s="203"/>
    </row>
    <row r="586" spans="2:10" x14ac:dyDescent="0.2">
      <c r="B586" s="200">
        <v>16.566375000000399</v>
      </c>
      <c r="C586" s="204">
        <v>16.611674000000399</v>
      </c>
      <c r="I586" s="203"/>
      <c r="J586" s="203"/>
    </row>
    <row r="587" spans="2:10" x14ac:dyDescent="0.2">
      <c r="B587" s="201">
        <v>16.5663800000004</v>
      </c>
      <c r="C587" s="204">
        <v>16.6116750000004</v>
      </c>
      <c r="I587" s="203"/>
      <c r="J587" s="203"/>
    </row>
    <row r="588" spans="2:10" x14ac:dyDescent="0.2">
      <c r="B588" s="200">
        <v>16.566385000000398</v>
      </c>
      <c r="C588" s="204">
        <v>16.611676000000401</v>
      </c>
      <c r="I588" s="203"/>
      <c r="J588" s="203"/>
    </row>
    <row r="589" spans="2:10" x14ac:dyDescent="0.2">
      <c r="B589" s="201">
        <v>16.5663900000004</v>
      </c>
      <c r="C589" s="204">
        <v>16.611677000000402</v>
      </c>
      <c r="I589" s="203"/>
      <c r="J589" s="203"/>
    </row>
    <row r="590" spans="2:10" x14ac:dyDescent="0.2">
      <c r="B590" s="200">
        <v>16.566395000000401</v>
      </c>
      <c r="C590" s="204">
        <v>16.611678000000399</v>
      </c>
      <c r="I590" s="203"/>
      <c r="J590" s="203"/>
    </row>
    <row r="591" spans="2:10" x14ac:dyDescent="0.2">
      <c r="B591" s="201">
        <v>16.566400000000399</v>
      </c>
      <c r="C591" s="204">
        <v>16.6116790000004</v>
      </c>
      <c r="I591" s="203"/>
      <c r="J591" s="203"/>
    </row>
    <row r="592" spans="2:10" x14ac:dyDescent="0.2">
      <c r="B592" s="200">
        <v>16.566405000000401</v>
      </c>
      <c r="C592" s="204">
        <v>16.611680000000401</v>
      </c>
      <c r="I592" s="203"/>
      <c r="J592" s="203"/>
    </row>
    <row r="593" spans="2:10" x14ac:dyDescent="0.2">
      <c r="B593" s="201">
        <v>16.566410000000399</v>
      </c>
      <c r="C593" s="204">
        <v>16.611681000000399</v>
      </c>
      <c r="I593" s="203"/>
      <c r="J593" s="203"/>
    </row>
    <row r="594" spans="2:10" x14ac:dyDescent="0.2">
      <c r="B594" s="200">
        <v>16.566415000000401</v>
      </c>
      <c r="C594" s="204">
        <v>16.6116820000004</v>
      </c>
      <c r="I594" s="203"/>
      <c r="J594" s="203"/>
    </row>
    <row r="595" spans="2:10" x14ac:dyDescent="0.2">
      <c r="B595" s="201">
        <v>16.566420000000399</v>
      </c>
      <c r="C595" s="204">
        <v>16.611683000000401</v>
      </c>
      <c r="I595" s="203"/>
      <c r="J595" s="203"/>
    </row>
    <row r="596" spans="2:10" x14ac:dyDescent="0.2">
      <c r="B596" s="200">
        <v>16.5664250000004</v>
      </c>
      <c r="C596" s="204">
        <v>16.611684000000398</v>
      </c>
      <c r="I596" s="203"/>
      <c r="J596" s="203"/>
    </row>
    <row r="597" spans="2:10" x14ac:dyDescent="0.2">
      <c r="B597" s="201">
        <v>16.566430000000398</v>
      </c>
      <c r="C597" s="204">
        <v>16.611685000000399</v>
      </c>
      <c r="I597" s="203"/>
      <c r="J597" s="203"/>
    </row>
    <row r="598" spans="2:10" x14ac:dyDescent="0.2">
      <c r="B598" s="200">
        <v>16.5664350000004</v>
      </c>
      <c r="C598" s="204">
        <v>16.6116860000004</v>
      </c>
      <c r="I598" s="203"/>
      <c r="J598" s="203"/>
    </row>
    <row r="599" spans="2:10" x14ac:dyDescent="0.2">
      <c r="B599" s="201">
        <v>16.566440000000402</v>
      </c>
      <c r="C599" s="204">
        <v>16.611687000000401</v>
      </c>
      <c r="I599" s="203"/>
      <c r="J599" s="203"/>
    </row>
    <row r="600" spans="2:10" x14ac:dyDescent="0.2">
      <c r="B600" s="200">
        <v>16.5664450000004</v>
      </c>
      <c r="C600" s="204">
        <v>16.611688000000399</v>
      </c>
      <c r="I600" s="203"/>
      <c r="J600" s="203"/>
    </row>
    <row r="601" spans="2:10" x14ac:dyDescent="0.2">
      <c r="B601" s="201">
        <v>16.566450000000401</v>
      </c>
      <c r="C601" s="204">
        <v>16.6116890000004</v>
      </c>
      <c r="I601" s="203"/>
      <c r="J601" s="203"/>
    </row>
    <row r="602" spans="2:10" x14ac:dyDescent="0.2">
      <c r="B602" s="200">
        <v>16.566455000000399</v>
      </c>
      <c r="C602" s="204">
        <v>16.611690000000401</v>
      </c>
      <c r="I602" s="203"/>
      <c r="J602" s="203"/>
    </row>
    <row r="603" spans="2:10" x14ac:dyDescent="0.2">
      <c r="B603" s="201">
        <v>16.566460000000401</v>
      </c>
      <c r="C603" s="204">
        <v>16.611691000000398</v>
      </c>
      <c r="I603" s="203"/>
      <c r="J603" s="203"/>
    </row>
    <row r="604" spans="2:10" x14ac:dyDescent="0.2">
      <c r="B604" s="200">
        <v>16.566465000000399</v>
      </c>
      <c r="C604" s="204">
        <v>16.611692000000399</v>
      </c>
      <c r="I604" s="203"/>
      <c r="J604" s="203"/>
    </row>
    <row r="605" spans="2:10" x14ac:dyDescent="0.2">
      <c r="B605" s="201">
        <v>16.5664700000004</v>
      </c>
      <c r="C605" s="204">
        <v>16.6116930000004</v>
      </c>
      <c r="I605" s="203"/>
      <c r="J605" s="203"/>
    </row>
    <row r="606" spans="2:10" x14ac:dyDescent="0.2">
      <c r="B606" s="200">
        <v>16.566475000000398</v>
      </c>
      <c r="C606" s="204">
        <v>16.611694000000401</v>
      </c>
      <c r="I606" s="203"/>
      <c r="J606" s="203"/>
    </row>
    <row r="607" spans="2:10" x14ac:dyDescent="0.2">
      <c r="B607" s="201">
        <v>16.5664800000004</v>
      </c>
      <c r="C607" s="204">
        <v>16.611695000000399</v>
      </c>
      <c r="I607" s="203"/>
      <c r="J607" s="203"/>
    </row>
    <row r="608" spans="2:10" x14ac:dyDescent="0.2">
      <c r="B608" s="200">
        <v>16.566485000000402</v>
      </c>
      <c r="C608" s="204">
        <v>16.6116960000004</v>
      </c>
      <c r="I608" s="203"/>
      <c r="J608" s="203"/>
    </row>
    <row r="609" spans="2:10" x14ac:dyDescent="0.2">
      <c r="B609" s="201">
        <v>16.5664900000004</v>
      </c>
      <c r="C609" s="204">
        <v>16.611697000000401</v>
      </c>
      <c r="I609" s="203"/>
      <c r="J609" s="203"/>
    </row>
    <row r="610" spans="2:10" x14ac:dyDescent="0.2">
      <c r="B610" s="200">
        <v>16.566495000000401</v>
      </c>
      <c r="C610" s="204">
        <v>16.611698000000398</v>
      </c>
      <c r="I610" s="203"/>
      <c r="J610" s="203"/>
    </row>
    <row r="611" spans="2:10" x14ac:dyDescent="0.2">
      <c r="B611" s="201">
        <v>16.566500000000399</v>
      </c>
      <c r="C611" s="204">
        <v>16.611699000000399</v>
      </c>
      <c r="I611" s="203"/>
      <c r="J611" s="203"/>
    </row>
    <row r="612" spans="2:10" x14ac:dyDescent="0.2">
      <c r="B612" s="200">
        <v>16.566505000000401</v>
      </c>
      <c r="C612" s="204">
        <v>16.6117000000004</v>
      </c>
      <c r="I612" s="203"/>
      <c r="J612" s="203"/>
    </row>
    <row r="613" spans="2:10" x14ac:dyDescent="0.2">
      <c r="B613" s="201">
        <v>16.566510000000399</v>
      </c>
      <c r="C613" s="204">
        <v>16.611701000000402</v>
      </c>
      <c r="I613" s="203"/>
      <c r="J613" s="203"/>
    </row>
    <row r="614" spans="2:10" x14ac:dyDescent="0.2">
      <c r="B614" s="200">
        <v>16.5665150000004</v>
      </c>
      <c r="C614" s="204">
        <v>16.611702000000399</v>
      </c>
      <c r="I614" s="203"/>
      <c r="J614" s="203"/>
    </row>
    <row r="615" spans="2:10" x14ac:dyDescent="0.2">
      <c r="B615" s="201">
        <v>16.566520000000398</v>
      </c>
      <c r="C615" s="204">
        <v>16.6117030000004</v>
      </c>
      <c r="I615" s="203"/>
      <c r="J615" s="203"/>
    </row>
    <row r="616" spans="2:10" x14ac:dyDescent="0.2">
      <c r="B616" s="200">
        <v>16.5665250000004</v>
      </c>
      <c r="C616" s="204">
        <v>16.611704000000401</v>
      </c>
      <c r="I616" s="203"/>
      <c r="J616" s="203"/>
    </row>
    <row r="617" spans="2:10" x14ac:dyDescent="0.2">
      <c r="B617" s="201">
        <v>16.566530000000402</v>
      </c>
      <c r="C617" s="204">
        <v>16.611705000000399</v>
      </c>
      <c r="I617" s="203"/>
      <c r="J617" s="203"/>
    </row>
    <row r="618" spans="2:10" x14ac:dyDescent="0.2">
      <c r="B618" s="200">
        <v>16.5665350000004</v>
      </c>
      <c r="C618" s="204">
        <v>16.6117060000004</v>
      </c>
      <c r="I618" s="203"/>
      <c r="J618" s="203"/>
    </row>
    <row r="619" spans="2:10" x14ac:dyDescent="0.2">
      <c r="B619" s="201">
        <v>16.566540000000401</v>
      </c>
      <c r="C619" s="204">
        <v>16.611707000000401</v>
      </c>
      <c r="I619" s="203"/>
      <c r="J619" s="203"/>
    </row>
    <row r="620" spans="2:10" x14ac:dyDescent="0.2">
      <c r="B620" s="200">
        <v>16.566545000000399</v>
      </c>
      <c r="C620" s="204">
        <v>16.611708000000402</v>
      </c>
      <c r="I620" s="203"/>
      <c r="J620" s="203"/>
    </row>
    <row r="621" spans="2:10" x14ac:dyDescent="0.2">
      <c r="B621" s="201">
        <v>16.566550000000401</v>
      </c>
      <c r="C621" s="204">
        <v>16.611709000000399</v>
      </c>
      <c r="I621" s="203"/>
      <c r="J621" s="203"/>
    </row>
    <row r="622" spans="2:10" x14ac:dyDescent="0.2">
      <c r="B622" s="200">
        <v>16.566555000000399</v>
      </c>
      <c r="C622" s="204">
        <v>16.6117100000004</v>
      </c>
      <c r="I622" s="203"/>
      <c r="J622" s="203"/>
    </row>
    <row r="623" spans="2:10" x14ac:dyDescent="0.2">
      <c r="B623" s="201">
        <v>16.566560000000401</v>
      </c>
      <c r="C623" s="204">
        <v>16.611711000000401</v>
      </c>
      <c r="I623" s="203"/>
      <c r="J623" s="203"/>
    </row>
    <row r="624" spans="2:10" x14ac:dyDescent="0.2">
      <c r="B624" s="200">
        <v>16.566565000000399</v>
      </c>
      <c r="C624" s="204">
        <v>16.611712000000399</v>
      </c>
      <c r="I624" s="203"/>
      <c r="J624" s="203"/>
    </row>
    <row r="625" spans="2:10" x14ac:dyDescent="0.2">
      <c r="B625" s="201">
        <v>16.5665700000004</v>
      </c>
      <c r="C625" s="204">
        <v>16.6117130000004</v>
      </c>
      <c r="I625" s="203"/>
      <c r="J625" s="203"/>
    </row>
    <row r="626" spans="2:10" x14ac:dyDescent="0.2">
      <c r="B626" s="200">
        <v>16.566575000000402</v>
      </c>
      <c r="C626" s="204">
        <v>16.6117140000005</v>
      </c>
      <c r="I626" s="203"/>
      <c r="J626" s="203"/>
    </row>
    <row r="627" spans="2:10" x14ac:dyDescent="0.2">
      <c r="B627" s="201">
        <v>16.5665800000004</v>
      </c>
      <c r="C627" s="204">
        <v>16.611715000000501</v>
      </c>
      <c r="I627" s="203"/>
      <c r="J627" s="203"/>
    </row>
    <row r="628" spans="2:10" x14ac:dyDescent="0.2">
      <c r="B628" s="200">
        <v>16.566585000000401</v>
      </c>
      <c r="C628" s="204">
        <v>16.611716000000499</v>
      </c>
      <c r="I628" s="203"/>
      <c r="J628" s="203"/>
    </row>
    <row r="629" spans="2:10" x14ac:dyDescent="0.2">
      <c r="B629" s="201">
        <v>16.566590000000399</v>
      </c>
      <c r="C629" s="204">
        <v>16.6117170000005</v>
      </c>
      <c r="I629" s="203"/>
      <c r="J629" s="203"/>
    </row>
    <row r="630" spans="2:10" x14ac:dyDescent="0.2">
      <c r="B630" s="200">
        <v>16.566595000000401</v>
      </c>
      <c r="C630" s="204">
        <v>16.611718000000501</v>
      </c>
      <c r="I630" s="203"/>
      <c r="J630" s="203"/>
    </row>
    <row r="631" spans="2:10" x14ac:dyDescent="0.2">
      <c r="B631" s="201">
        <v>16.566600000000399</v>
      </c>
      <c r="C631" s="204">
        <v>16.611719000000502</v>
      </c>
      <c r="I631" s="203"/>
      <c r="J631" s="203"/>
    </row>
    <row r="632" spans="2:10" x14ac:dyDescent="0.2">
      <c r="B632" s="200">
        <v>16.5666050000005</v>
      </c>
      <c r="C632" s="204">
        <v>16.611720000000499</v>
      </c>
      <c r="I632" s="203"/>
      <c r="J632" s="203"/>
    </row>
    <row r="633" spans="2:10" x14ac:dyDescent="0.2">
      <c r="B633" s="201">
        <v>16.566610000000502</v>
      </c>
      <c r="C633" s="204">
        <v>16.6117210000005</v>
      </c>
      <c r="I633" s="203"/>
      <c r="J633" s="203"/>
    </row>
    <row r="634" spans="2:10" x14ac:dyDescent="0.2">
      <c r="B634" s="200">
        <v>16.5666150000005</v>
      </c>
      <c r="C634" s="204">
        <v>16.611722000000501</v>
      </c>
      <c r="I634" s="203"/>
      <c r="J634" s="203"/>
    </row>
    <row r="635" spans="2:10" x14ac:dyDescent="0.2">
      <c r="B635" s="201">
        <v>16.566620000000501</v>
      </c>
      <c r="C635" s="204">
        <v>16.611723000000499</v>
      </c>
      <c r="I635" s="203"/>
      <c r="J635" s="203"/>
    </row>
    <row r="636" spans="2:10" x14ac:dyDescent="0.2">
      <c r="B636" s="200">
        <v>16.566625000000499</v>
      </c>
      <c r="C636" s="204">
        <v>16.6117240000005</v>
      </c>
      <c r="I636" s="203"/>
      <c r="J636" s="203"/>
    </row>
    <row r="637" spans="2:10" x14ac:dyDescent="0.2">
      <c r="B637" s="201">
        <v>16.566630000000501</v>
      </c>
      <c r="C637" s="204">
        <v>16.611725000000501</v>
      </c>
      <c r="I637" s="203"/>
      <c r="J637" s="203"/>
    </row>
    <row r="638" spans="2:10" x14ac:dyDescent="0.2">
      <c r="B638" s="200">
        <v>16.566635000000499</v>
      </c>
      <c r="C638" s="204">
        <v>16.611726000000498</v>
      </c>
      <c r="I638" s="203"/>
      <c r="J638" s="203"/>
    </row>
    <row r="639" spans="2:10" x14ac:dyDescent="0.2">
      <c r="B639" s="201">
        <v>16.566640000000501</v>
      </c>
      <c r="C639" s="204">
        <v>16.611727000000499</v>
      </c>
      <c r="I639" s="203"/>
      <c r="J639" s="203"/>
    </row>
    <row r="640" spans="2:10" x14ac:dyDescent="0.2">
      <c r="B640" s="200">
        <v>16.566645000000499</v>
      </c>
      <c r="C640" s="204">
        <v>16.6117280000005</v>
      </c>
      <c r="I640" s="203"/>
      <c r="J640" s="203"/>
    </row>
    <row r="641" spans="2:10" x14ac:dyDescent="0.2">
      <c r="B641" s="201">
        <v>16.5666500000005</v>
      </c>
      <c r="C641" s="204">
        <v>16.611729000000501</v>
      </c>
      <c r="I641" s="203"/>
      <c r="J641" s="203"/>
    </row>
    <row r="642" spans="2:10" x14ac:dyDescent="0.2">
      <c r="B642" s="200">
        <v>16.566655000000502</v>
      </c>
      <c r="C642" s="204">
        <v>16.611730000000499</v>
      </c>
      <c r="I642" s="203"/>
      <c r="J642" s="203"/>
    </row>
    <row r="643" spans="2:10" x14ac:dyDescent="0.2">
      <c r="B643" s="201">
        <v>16.5666600000005</v>
      </c>
      <c r="C643" s="204">
        <v>16.6117310000005</v>
      </c>
      <c r="I643" s="203"/>
      <c r="J643" s="203"/>
    </row>
    <row r="644" spans="2:10" x14ac:dyDescent="0.2">
      <c r="B644" s="200">
        <v>16.566665000000501</v>
      </c>
      <c r="C644" s="204">
        <v>16.611732000000501</v>
      </c>
      <c r="I644" s="203"/>
      <c r="J644" s="203"/>
    </row>
    <row r="645" spans="2:10" x14ac:dyDescent="0.2">
      <c r="B645" s="201">
        <v>16.566670000000499</v>
      </c>
      <c r="C645" s="204">
        <v>16.611733000000498</v>
      </c>
      <c r="I645" s="203"/>
      <c r="J645" s="203"/>
    </row>
    <row r="646" spans="2:10" x14ac:dyDescent="0.2">
      <c r="B646" s="200">
        <v>16.566675000000501</v>
      </c>
      <c r="C646" s="204">
        <v>16.611734000000499</v>
      </c>
      <c r="I646" s="203"/>
      <c r="J646" s="203"/>
    </row>
    <row r="647" spans="2:10" x14ac:dyDescent="0.2">
      <c r="B647" s="201">
        <v>16.566680000000499</v>
      </c>
      <c r="C647" s="204">
        <v>16.6117350000005</v>
      </c>
      <c r="I647" s="203"/>
      <c r="J647" s="203"/>
    </row>
    <row r="648" spans="2:10" x14ac:dyDescent="0.2">
      <c r="B648" s="200">
        <v>16.566685000000501</v>
      </c>
      <c r="C648" s="204">
        <v>16.611736000000501</v>
      </c>
      <c r="I648" s="203"/>
      <c r="J648" s="203"/>
    </row>
    <row r="649" spans="2:10" x14ac:dyDescent="0.2">
      <c r="B649" s="201">
        <v>16.566690000000499</v>
      </c>
      <c r="C649" s="204">
        <v>16.611737000000499</v>
      </c>
      <c r="I649" s="203"/>
      <c r="J649" s="203"/>
    </row>
    <row r="650" spans="2:10" x14ac:dyDescent="0.2">
      <c r="B650" s="200">
        <v>16.5666950000005</v>
      </c>
      <c r="C650" s="204">
        <v>16.6117380000005</v>
      </c>
      <c r="I650" s="203"/>
      <c r="J650" s="203"/>
    </row>
    <row r="651" spans="2:10" x14ac:dyDescent="0.2">
      <c r="B651" s="201">
        <v>16.566700000000498</v>
      </c>
      <c r="C651" s="204">
        <v>16.611739000000501</v>
      </c>
      <c r="I651" s="203"/>
      <c r="J651" s="203"/>
    </row>
    <row r="652" spans="2:10" x14ac:dyDescent="0.2">
      <c r="B652" s="200">
        <v>16.5667050000005</v>
      </c>
      <c r="C652" s="204">
        <v>16.611740000000498</v>
      </c>
      <c r="I652" s="203"/>
      <c r="J652" s="203"/>
    </row>
    <row r="653" spans="2:10" x14ac:dyDescent="0.2">
      <c r="B653" s="201">
        <v>16.566710000000501</v>
      </c>
      <c r="C653" s="204">
        <v>16.611741000000499</v>
      </c>
      <c r="I653" s="203"/>
      <c r="J653" s="203"/>
    </row>
    <row r="654" spans="2:10" x14ac:dyDescent="0.2">
      <c r="B654" s="200">
        <v>16.566715000000499</v>
      </c>
      <c r="C654" s="204">
        <v>16.6117420000005</v>
      </c>
      <c r="I654" s="203"/>
      <c r="J654" s="203"/>
    </row>
    <row r="655" spans="2:10" x14ac:dyDescent="0.2">
      <c r="B655" s="201">
        <v>16.566720000000501</v>
      </c>
      <c r="C655" s="204">
        <v>16.611743000000502</v>
      </c>
      <c r="I655" s="203"/>
      <c r="J655" s="203"/>
    </row>
    <row r="656" spans="2:10" x14ac:dyDescent="0.2">
      <c r="B656" s="200">
        <v>16.566725000000499</v>
      </c>
      <c r="C656" s="204">
        <v>16.611744000000499</v>
      </c>
      <c r="I656" s="203"/>
      <c r="J656" s="203"/>
    </row>
    <row r="657" spans="2:10" x14ac:dyDescent="0.2">
      <c r="B657" s="201">
        <v>16.566730000000501</v>
      </c>
      <c r="C657" s="204">
        <v>16.6117450000005</v>
      </c>
      <c r="I657" s="203"/>
      <c r="J657" s="203"/>
    </row>
    <row r="658" spans="2:10" x14ac:dyDescent="0.2">
      <c r="B658" s="200">
        <v>16.566735000000499</v>
      </c>
      <c r="C658" s="204">
        <v>16.611746000000501</v>
      </c>
      <c r="I658" s="203"/>
      <c r="J658" s="203"/>
    </row>
    <row r="659" spans="2:10" x14ac:dyDescent="0.2">
      <c r="B659" s="201">
        <v>16.5667400000005</v>
      </c>
      <c r="C659" s="204">
        <v>16.611747000000499</v>
      </c>
      <c r="I659" s="203"/>
      <c r="J659" s="203"/>
    </row>
    <row r="660" spans="2:10" x14ac:dyDescent="0.2">
      <c r="B660" s="200">
        <v>16.566745000000498</v>
      </c>
      <c r="C660" s="204">
        <v>16.6117480000005</v>
      </c>
      <c r="I660" s="203"/>
      <c r="J660" s="203"/>
    </row>
    <row r="661" spans="2:10" x14ac:dyDescent="0.2">
      <c r="B661" s="201">
        <v>16.5667500000005</v>
      </c>
      <c r="C661" s="204">
        <v>16.611749000000501</v>
      </c>
      <c r="I661" s="203"/>
      <c r="J661" s="203"/>
    </row>
    <row r="662" spans="2:10" x14ac:dyDescent="0.2">
      <c r="B662" s="200">
        <v>16.566755000000501</v>
      </c>
      <c r="C662" s="204">
        <v>16.611750000000502</v>
      </c>
      <c r="I662" s="203"/>
      <c r="J662" s="203"/>
    </row>
    <row r="663" spans="2:10" x14ac:dyDescent="0.2">
      <c r="B663" s="201">
        <v>16.5667600000005</v>
      </c>
      <c r="C663" s="204">
        <v>16.611751000000499</v>
      </c>
      <c r="I663" s="203"/>
      <c r="J663" s="203"/>
    </row>
    <row r="664" spans="2:10" x14ac:dyDescent="0.2">
      <c r="B664" s="200">
        <v>16.566765000000501</v>
      </c>
      <c r="C664" s="204">
        <v>16.6117520000005</v>
      </c>
      <c r="I664" s="203"/>
      <c r="J664" s="203"/>
    </row>
    <row r="665" spans="2:10" x14ac:dyDescent="0.2">
      <c r="B665" s="201">
        <v>16.566770000000499</v>
      </c>
      <c r="C665" s="204">
        <v>16.611753000000501</v>
      </c>
      <c r="I665" s="203"/>
      <c r="J665" s="203"/>
    </row>
    <row r="666" spans="2:10" x14ac:dyDescent="0.2">
      <c r="B666" s="200">
        <v>16.566775000000501</v>
      </c>
      <c r="C666" s="204">
        <v>16.611754000000499</v>
      </c>
      <c r="I666" s="203"/>
      <c r="J666" s="203"/>
    </row>
    <row r="667" spans="2:10" x14ac:dyDescent="0.2">
      <c r="B667" s="201">
        <v>16.566780000000499</v>
      </c>
      <c r="C667" s="204">
        <v>16.6117550000005</v>
      </c>
      <c r="I667" s="203"/>
      <c r="J667" s="203"/>
    </row>
    <row r="668" spans="2:10" x14ac:dyDescent="0.2">
      <c r="B668" s="200">
        <v>16.5667850000005</v>
      </c>
      <c r="C668" s="204">
        <v>16.611756000000501</v>
      </c>
      <c r="I668" s="203"/>
      <c r="J668" s="203"/>
    </row>
    <row r="669" spans="2:10" x14ac:dyDescent="0.2">
      <c r="B669" s="201">
        <v>16.566790000000498</v>
      </c>
      <c r="C669" s="204">
        <v>16.611757000000502</v>
      </c>
      <c r="I669" s="203"/>
      <c r="J669" s="203"/>
    </row>
    <row r="670" spans="2:10" x14ac:dyDescent="0.2">
      <c r="B670" s="200">
        <v>16.5667950000005</v>
      </c>
      <c r="C670" s="204">
        <v>16.611758000000499</v>
      </c>
      <c r="I670" s="203"/>
      <c r="J670" s="203"/>
    </row>
    <row r="671" spans="2:10" x14ac:dyDescent="0.2">
      <c r="B671" s="201">
        <v>16.566800000000502</v>
      </c>
      <c r="C671" s="204">
        <v>16.6117590000005</v>
      </c>
      <c r="I671" s="203"/>
      <c r="J671" s="203"/>
    </row>
    <row r="672" spans="2:10" x14ac:dyDescent="0.2">
      <c r="B672" s="200">
        <v>16.5668050000005</v>
      </c>
      <c r="C672" s="204">
        <v>16.611760000000501</v>
      </c>
      <c r="I672" s="203"/>
      <c r="J672" s="203"/>
    </row>
    <row r="673" spans="2:10" x14ac:dyDescent="0.2">
      <c r="B673" s="201">
        <v>16.566810000000501</v>
      </c>
      <c r="C673" s="204">
        <v>16.611761000000499</v>
      </c>
      <c r="I673" s="203"/>
      <c r="J673" s="203"/>
    </row>
    <row r="674" spans="2:10" x14ac:dyDescent="0.2">
      <c r="B674" s="200">
        <v>16.566815000000499</v>
      </c>
      <c r="C674" s="204">
        <v>16.6117620000005</v>
      </c>
      <c r="I674" s="203"/>
      <c r="J674" s="203"/>
    </row>
    <row r="675" spans="2:10" x14ac:dyDescent="0.2">
      <c r="B675" s="201">
        <v>16.566820000000501</v>
      </c>
      <c r="C675" s="204">
        <v>16.611763000000501</v>
      </c>
      <c r="I675" s="203"/>
      <c r="J675" s="203"/>
    </row>
    <row r="676" spans="2:10" x14ac:dyDescent="0.2">
      <c r="B676" s="200">
        <v>16.566825000000499</v>
      </c>
      <c r="C676" s="204">
        <v>16.611764000000498</v>
      </c>
      <c r="I676" s="203"/>
      <c r="J676" s="203"/>
    </row>
    <row r="677" spans="2:10" x14ac:dyDescent="0.2">
      <c r="B677" s="201">
        <v>16.5668300000005</v>
      </c>
      <c r="C677" s="204">
        <v>16.611765000000499</v>
      </c>
      <c r="I677" s="203"/>
      <c r="J677" s="203"/>
    </row>
    <row r="678" spans="2:10" x14ac:dyDescent="0.2">
      <c r="B678" s="200">
        <v>16.566835000000498</v>
      </c>
      <c r="C678" s="204">
        <v>16.6117660000005</v>
      </c>
      <c r="I678" s="203"/>
      <c r="J678" s="203"/>
    </row>
    <row r="679" spans="2:10" x14ac:dyDescent="0.2">
      <c r="B679" s="201">
        <v>16.5668400000005</v>
      </c>
      <c r="C679" s="204">
        <v>16.611767000000501</v>
      </c>
      <c r="I679" s="203"/>
      <c r="J679" s="203"/>
    </row>
    <row r="680" spans="2:10" x14ac:dyDescent="0.2">
      <c r="B680" s="200">
        <v>16.566845000000502</v>
      </c>
      <c r="C680" s="204">
        <v>16.611768000000499</v>
      </c>
      <c r="I680" s="203"/>
      <c r="J680" s="203"/>
    </row>
    <row r="681" spans="2:10" x14ac:dyDescent="0.2">
      <c r="B681" s="201">
        <v>16.5668500000005</v>
      </c>
      <c r="C681" s="204">
        <v>16.6117690000005</v>
      </c>
      <c r="I681" s="203"/>
      <c r="J681" s="203"/>
    </row>
    <row r="682" spans="2:10" x14ac:dyDescent="0.2">
      <c r="B682" s="200">
        <v>16.566855000000501</v>
      </c>
      <c r="C682" s="204">
        <v>16.611770000000501</v>
      </c>
      <c r="I682" s="203"/>
      <c r="J682" s="203"/>
    </row>
    <row r="683" spans="2:10" x14ac:dyDescent="0.2">
      <c r="B683" s="201">
        <v>16.566860000000499</v>
      </c>
      <c r="C683" s="204">
        <v>16.611771000000498</v>
      </c>
      <c r="I683" s="203"/>
      <c r="J683" s="203"/>
    </row>
    <row r="684" spans="2:10" x14ac:dyDescent="0.2">
      <c r="B684" s="200">
        <v>16.566865000000501</v>
      </c>
      <c r="C684" s="204">
        <v>16.611772000000499</v>
      </c>
      <c r="I684" s="203"/>
      <c r="J684" s="203"/>
    </row>
    <row r="685" spans="2:10" x14ac:dyDescent="0.2">
      <c r="B685" s="201">
        <v>16.566870000000499</v>
      </c>
      <c r="C685" s="204">
        <v>16.6117730000005</v>
      </c>
      <c r="I685" s="203"/>
      <c r="J685" s="203"/>
    </row>
    <row r="686" spans="2:10" x14ac:dyDescent="0.2">
      <c r="B686" s="200">
        <v>16.566875000000501</v>
      </c>
      <c r="C686" s="204">
        <v>16.611774000000501</v>
      </c>
      <c r="I686" s="203"/>
      <c r="J686" s="203"/>
    </row>
    <row r="687" spans="2:10" x14ac:dyDescent="0.2">
      <c r="B687" s="201">
        <v>16.566880000000499</v>
      </c>
      <c r="C687" s="204">
        <v>16.611775000000499</v>
      </c>
      <c r="I687" s="203"/>
      <c r="J687" s="203"/>
    </row>
    <row r="688" spans="2:10" x14ac:dyDescent="0.2">
      <c r="B688" s="200">
        <v>16.5668850000005</v>
      </c>
      <c r="C688" s="204">
        <v>16.6117760000005</v>
      </c>
      <c r="I688" s="203"/>
      <c r="J688" s="203"/>
    </row>
    <row r="689" spans="2:10" x14ac:dyDescent="0.2">
      <c r="B689" s="201">
        <v>16.566890000000502</v>
      </c>
      <c r="C689" s="204">
        <v>16.611777000000501</v>
      </c>
      <c r="I689" s="203"/>
      <c r="J689" s="203"/>
    </row>
    <row r="690" spans="2:10" x14ac:dyDescent="0.2">
      <c r="B690" s="200">
        <v>16.5668950000005</v>
      </c>
      <c r="C690" s="204">
        <v>16.611778000000498</v>
      </c>
      <c r="I690" s="203"/>
      <c r="J690" s="203"/>
    </row>
    <row r="691" spans="2:10" x14ac:dyDescent="0.2">
      <c r="B691" s="201">
        <v>16.566900000000501</v>
      </c>
      <c r="C691" s="204">
        <v>16.611779000000499</v>
      </c>
      <c r="I691" s="203"/>
      <c r="J691" s="203"/>
    </row>
    <row r="692" spans="2:10" x14ac:dyDescent="0.2">
      <c r="B692" s="200">
        <v>16.566905000000499</v>
      </c>
      <c r="C692" s="204">
        <v>16.6117800000005</v>
      </c>
      <c r="I692" s="203"/>
      <c r="J692" s="203"/>
    </row>
    <row r="693" spans="2:10" x14ac:dyDescent="0.2">
      <c r="B693" s="201">
        <v>16.566910000000501</v>
      </c>
      <c r="C693" s="204">
        <v>16.611781000000502</v>
      </c>
      <c r="I693" s="203"/>
      <c r="J693" s="203"/>
    </row>
    <row r="694" spans="2:10" x14ac:dyDescent="0.2">
      <c r="B694" s="200">
        <v>16.566915000000499</v>
      </c>
      <c r="C694" s="204">
        <v>16.611782000000499</v>
      </c>
      <c r="I694" s="203"/>
      <c r="J694" s="203"/>
    </row>
    <row r="695" spans="2:10" x14ac:dyDescent="0.2">
      <c r="B695" s="201">
        <v>16.5669200000006</v>
      </c>
      <c r="C695" s="204">
        <v>16.6117830000005</v>
      </c>
      <c r="I695" s="203"/>
      <c r="J695" s="203"/>
    </row>
    <row r="696" spans="2:10" x14ac:dyDescent="0.2">
      <c r="B696" s="200">
        <v>16.566925000000602</v>
      </c>
      <c r="C696" s="204">
        <v>16.611784000000501</v>
      </c>
      <c r="I696" s="203"/>
      <c r="J696" s="203"/>
    </row>
    <row r="697" spans="2:10" x14ac:dyDescent="0.2">
      <c r="B697" s="201">
        <v>16.5669300000006</v>
      </c>
      <c r="C697" s="204">
        <v>16.611785000000499</v>
      </c>
      <c r="I697" s="203"/>
      <c r="J697" s="203"/>
    </row>
    <row r="698" spans="2:10" x14ac:dyDescent="0.2">
      <c r="B698" s="200">
        <v>16.566935000000601</v>
      </c>
      <c r="C698" s="204">
        <v>16.6117860000005</v>
      </c>
      <c r="I698" s="203"/>
      <c r="J698" s="203"/>
    </row>
    <row r="699" spans="2:10" x14ac:dyDescent="0.2">
      <c r="B699" s="201">
        <v>16.566940000000599</v>
      </c>
      <c r="C699" s="204">
        <v>16.611787000000501</v>
      </c>
      <c r="I699" s="203"/>
      <c r="J699" s="203"/>
    </row>
    <row r="700" spans="2:10" x14ac:dyDescent="0.2">
      <c r="B700" s="200">
        <v>16.566945000000601</v>
      </c>
      <c r="C700" s="204">
        <v>16.611788000000502</v>
      </c>
      <c r="I700" s="203"/>
      <c r="J700" s="203"/>
    </row>
    <row r="701" spans="2:10" x14ac:dyDescent="0.2">
      <c r="B701" s="201">
        <v>16.566950000000599</v>
      </c>
      <c r="C701" s="204">
        <v>16.611789000000499</v>
      </c>
      <c r="I701" s="203"/>
      <c r="J701" s="203"/>
    </row>
    <row r="702" spans="2:10" x14ac:dyDescent="0.2">
      <c r="B702" s="200">
        <v>16.566955000000601</v>
      </c>
      <c r="C702" s="204">
        <v>16.6117900000005</v>
      </c>
      <c r="I702" s="203"/>
      <c r="J702" s="203"/>
    </row>
    <row r="703" spans="2:10" x14ac:dyDescent="0.2">
      <c r="B703" s="201">
        <v>16.566960000000599</v>
      </c>
      <c r="C703" s="204">
        <v>16.611791000000501</v>
      </c>
      <c r="I703" s="203"/>
      <c r="J703" s="203"/>
    </row>
    <row r="704" spans="2:10" x14ac:dyDescent="0.2">
      <c r="B704" s="200">
        <v>16.5669650000006</v>
      </c>
      <c r="C704" s="204">
        <v>16.611792000000499</v>
      </c>
      <c r="I704" s="203"/>
      <c r="J704" s="203"/>
    </row>
    <row r="705" spans="2:10" x14ac:dyDescent="0.2">
      <c r="B705" s="201">
        <v>16.566970000000602</v>
      </c>
      <c r="C705" s="204">
        <v>16.6117930000005</v>
      </c>
      <c r="I705" s="203"/>
      <c r="J705" s="203"/>
    </row>
    <row r="706" spans="2:10" x14ac:dyDescent="0.2">
      <c r="B706" s="200">
        <v>16.5669750000006</v>
      </c>
      <c r="C706" s="204">
        <v>16.611794000000501</v>
      </c>
      <c r="I706" s="203"/>
      <c r="J706" s="203"/>
    </row>
    <row r="707" spans="2:10" x14ac:dyDescent="0.2">
      <c r="B707" s="201">
        <v>16.566980000000601</v>
      </c>
      <c r="C707" s="204">
        <v>16.611795000000502</v>
      </c>
      <c r="I707" s="203"/>
      <c r="J707" s="203"/>
    </row>
    <row r="708" spans="2:10" x14ac:dyDescent="0.2">
      <c r="B708" s="200">
        <v>16.566985000000599</v>
      </c>
      <c r="C708" s="204">
        <v>16.611796000000499</v>
      </c>
      <c r="I708" s="203"/>
      <c r="J708" s="203"/>
    </row>
    <row r="709" spans="2:10" x14ac:dyDescent="0.2">
      <c r="B709" s="201">
        <v>16.566990000000601</v>
      </c>
      <c r="C709" s="204">
        <v>16.6117970000005</v>
      </c>
      <c r="I709" s="203"/>
      <c r="J709" s="203"/>
    </row>
    <row r="710" spans="2:10" x14ac:dyDescent="0.2">
      <c r="B710" s="200">
        <v>16.566995000000599</v>
      </c>
      <c r="C710" s="204">
        <v>16.611798000000501</v>
      </c>
      <c r="I710" s="203"/>
      <c r="J710" s="203"/>
    </row>
    <row r="711" spans="2:10" x14ac:dyDescent="0.2">
      <c r="B711" s="201">
        <v>16.567000000000601</v>
      </c>
      <c r="C711" s="204">
        <v>16.611799000000499</v>
      </c>
      <c r="I711" s="203"/>
      <c r="J711" s="203"/>
    </row>
    <row r="712" spans="2:10" x14ac:dyDescent="0.2">
      <c r="B712" s="200">
        <v>16.567005000000599</v>
      </c>
      <c r="C712" s="204">
        <v>16.6118000000005</v>
      </c>
      <c r="I712" s="203"/>
      <c r="J712" s="203"/>
    </row>
    <row r="713" spans="2:10" x14ac:dyDescent="0.2">
      <c r="B713" s="201">
        <v>16.5670100000006</v>
      </c>
      <c r="C713" s="204">
        <v>16.611801000000501</v>
      </c>
      <c r="I713" s="203"/>
      <c r="J713" s="203"/>
    </row>
    <row r="714" spans="2:10" x14ac:dyDescent="0.2">
      <c r="B714" s="200">
        <v>16.567015000000598</v>
      </c>
      <c r="C714" s="204">
        <v>16.611802000000498</v>
      </c>
      <c r="I714" s="203"/>
      <c r="J714" s="203"/>
    </row>
    <row r="715" spans="2:10" x14ac:dyDescent="0.2">
      <c r="B715" s="201">
        <v>16.5670200000006</v>
      </c>
      <c r="C715" s="204">
        <v>16.611803000000499</v>
      </c>
      <c r="I715" s="203"/>
      <c r="J715" s="203"/>
    </row>
    <row r="716" spans="2:10" x14ac:dyDescent="0.2">
      <c r="B716" s="200">
        <v>16.567025000000601</v>
      </c>
      <c r="C716" s="204">
        <v>16.6118040000005</v>
      </c>
      <c r="I716" s="203"/>
      <c r="J716" s="203"/>
    </row>
    <row r="717" spans="2:10" x14ac:dyDescent="0.2">
      <c r="B717" s="201">
        <v>16.567030000000599</v>
      </c>
      <c r="C717" s="204">
        <v>16.611805000000501</v>
      </c>
      <c r="I717" s="203"/>
      <c r="J717" s="203"/>
    </row>
    <row r="718" spans="2:10" x14ac:dyDescent="0.2">
      <c r="B718" s="200">
        <v>16.567035000000601</v>
      </c>
      <c r="C718" s="204">
        <v>16.611806000000499</v>
      </c>
      <c r="I718" s="203"/>
      <c r="J718" s="203"/>
    </row>
    <row r="719" spans="2:10" x14ac:dyDescent="0.2">
      <c r="B719" s="201">
        <v>16.567040000000599</v>
      </c>
      <c r="C719" s="204">
        <v>16.6118070000005</v>
      </c>
      <c r="I719" s="203"/>
      <c r="J719" s="203"/>
    </row>
    <row r="720" spans="2:10" x14ac:dyDescent="0.2">
      <c r="B720" s="200">
        <v>16.567045000000601</v>
      </c>
      <c r="C720" s="204">
        <v>16.611808000000501</v>
      </c>
      <c r="I720" s="203"/>
      <c r="J720" s="203"/>
    </row>
    <row r="721" spans="2:10" x14ac:dyDescent="0.2">
      <c r="B721" s="201">
        <v>16.567050000000599</v>
      </c>
      <c r="C721" s="204">
        <v>16.611809000000498</v>
      </c>
      <c r="I721" s="203"/>
      <c r="J721" s="203"/>
    </row>
    <row r="722" spans="2:10" x14ac:dyDescent="0.2">
      <c r="B722" s="200">
        <v>16.5670550000006</v>
      </c>
      <c r="C722" s="204">
        <v>16.611810000000499</v>
      </c>
      <c r="I722" s="203"/>
      <c r="J722" s="203"/>
    </row>
    <row r="723" spans="2:10" x14ac:dyDescent="0.2">
      <c r="B723" s="201">
        <v>16.567060000000598</v>
      </c>
      <c r="C723" s="204">
        <v>16.6118110000006</v>
      </c>
      <c r="I723" s="203"/>
      <c r="J723" s="203"/>
    </row>
    <row r="724" spans="2:10" x14ac:dyDescent="0.2">
      <c r="B724" s="200">
        <v>16.5670650000006</v>
      </c>
      <c r="C724" s="204">
        <v>16.611812000000601</v>
      </c>
      <c r="I724" s="203"/>
      <c r="J724" s="203"/>
    </row>
    <row r="725" spans="2:10" x14ac:dyDescent="0.2">
      <c r="B725" s="201">
        <v>16.567070000000601</v>
      </c>
      <c r="C725" s="204">
        <v>16.611813000000598</v>
      </c>
      <c r="I725" s="203"/>
      <c r="J725" s="203"/>
    </row>
    <row r="726" spans="2:10" x14ac:dyDescent="0.2">
      <c r="B726" s="200">
        <v>16.5670750000006</v>
      </c>
      <c r="C726" s="204">
        <v>16.611814000000599</v>
      </c>
      <c r="I726" s="203"/>
      <c r="J726" s="203"/>
    </row>
    <row r="727" spans="2:10" x14ac:dyDescent="0.2">
      <c r="B727" s="201">
        <v>16.567080000000601</v>
      </c>
      <c r="C727" s="204">
        <v>16.6118150000006</v>
      </c>
      <c r="I727" s="203"/>
      <c r="J727" s="203"/>
    </row>
    <row r="728" spans="2:10" x14ac:dyDescent="0.2">
      <c r="B728" s="200">
        <v>16.567085000000599</v>
      </c>
      <c r="C728" s="204">
        <v>16.611816000000601</v>
      </c>
      <c r="I728" s="203"/>
      <c r="J728" s="203"/>
    </row>
    <row r="729" spans="2:10" x14ac:dyDescent="0.2">
      <c r="B729" s="201">
        <v>16.567090000000601</v>
      </c>
      <c r="C729" s="204">
        <v>16.611817000000599</v>
      </c>
      <c r="I729" s="203"/>
      <c r="J729" s="203"/>
    </row>
    <row r="730" spans="2:10" x14ac:dyDescent="0.2">
      <c r="B730" s="200">
        <v>16.567095000000599</v>
      </c>
      <c r="C730" s="204">
        <v>16.6118180000006</v>
      </c>
      <c r="I730" s="203"/>
      <c r="J730" s="203"/>
    </row>
    <row r="731" spans="2:10" x14ac:dyDescent="0.2">
      <c r="B731" s="201">
        <v>16.5671000000006</v>
      </c>
      <c r="C731" s="204">
        <v>16.611819000000601</v>
      </c>
      <c r="I731" s="203"/>
      <c r="J731" s="203"/>
    </row>
    <row r="732" spans="2:10" x14ac:dyDescent="0.2">
      <c r="B732" s="200">
        <v>16.567105000000598</v>
      </c>
      <c r="C732" s="204">
        <v>16.611820000000598</v>
      </c>
      <c r="I732" s="203"/>
      <c r="J732" s="203"/>
    </row>
    <row r="733" spans="2:10" x14ac:dyDescent="0.2">
      <c r="B733" s="201">
        <v>16.5671100000006</v>
      </c>
      <c r="C733" s="204">
        <v>16.611821000000599</v>
      </c>
      <c r="I733" s="203"/>
      <c r="J733" s="203"/>
    </row>
    <row r="734" spans="2:10" x14ac:dyDescent="0.2">
      <c r="B734" s="200">
        <v>16.567115000000602</v>
      </c>
      <c r="C734" s="204">
        <v>16.6118220000006</v>
      </c>
      <c r="I734" s="203"/>
      <c r="J734" s="203"/>
    </row>
    <row r="735" spans="2:10" x14ac:dyDescent="0.2">
      <c r="B735" s="201">
        <v>16.5671200000006</v>
      </c>
      <c r="C735" s="204">
        <v>16.611823000000602</v>
      </c>
      <c r="I735" s="203"/>
      <c r="J735" s="203"/>
    </row>
    <row r="736" spans="2:10" x14ac:dyDescent="0.2">
      <c r="B736" s="200">
        <v>16.567125000000601</v>
      </c>
      <c r="C736" s="204">
        <v>16.611824000000599</v>
      </c>
      <c r="I736" s="203"/>
      <c r="J736" s="203"/>
    </row>
    <row r="737" spans="2:10" x14ac:dyDescent="0.2">
      <c r="B737" s="201">
        <v>16.567130000000599</v>
      </c>
      <c r="C737" s="204">
        <v>16.6118250000006</v>
      </c>
      <c r="I737" s="203"/>
      <c r="J737" s="203"/>
    </row>
    <row r="738" spans="2:10" x14ac:dyDescent="0.2">
      <c r="B738" s="200">
        <v>16.567135000000601</v>
      </c>
      <c r="C738" s="204">
        <v>16.611826000000601</v>
      </c>
      <c r="I738" s="203"/>
      <c r="J738" s="203"/>
    </row>
    <row r="739" spans="2:10" x14ac:dyDescent="0.2">
      <c r="B739" s="201">
        <v>16.567140000000599</v>
      </c>
      <c r="C739" s="204">
        <v>16.611827000000599</v>
      </c>
      <c r="I739" s="203"/>
      <c r="J739" s="203"/>
    </row>
    <row r="740" spans="2:10" x14ac:dyDescent="0.2">
      <c r="B740" s="200">
        <v>16.5671450000006</v>
      </c>
      <c r="C740" s="204">
        <v>16.6118280000006</v>
      </c>
      <c r="I740" s="203"/>
      <c r="J740" s="203"/>
    </row>
    <row r="741" spans="2:10" x14ac:dyDescent="0.2">
      <c r="B741" s="201">
        <v>16.567150000000598</v>
      </c>
      <c r="C741" s="204">
        <v>16.611829000000601</v>
      </c>
      <c r="I741" s="203"/>
      <c r="J741" s="203"/>
    </row>
    <row r="742" spans="2:10" x14ac:dyDescent="0.2">
      <c r="B742" s="200">
        <v>16.5671550000006</v>
      </c>
      <c r="C742" s="204">
        <v>16.611830000000602</v>
      </c>
      <c r="I742" s="203"/>
      <c r="J742" s="203"/>
    </row>
    <row r="743" spans="2:10" x14ac:dyDescent="0.2">
      <c r="B743" s="201">
        <v>16.567160000000602</v>
      </c>
      <c r="C743" s="204">
        <v>16.611831000000599</v>
      </c>
      <c r="I743" s="203"/>
      <c r="J743" s="203"/>
    </row>
    <row r="744" spans="2:10" x14ac:dyDescent="0.2">
      <c r="B744" s="200">
        <v>16.5671650000006</v>
      </c>
      <c r="C744" s="204">
        <v>16.6118320000006</v>
      </c>
      <c r="I744" s="203"/>
      <c r="J744" s="203"/>
    </row>
    <row r="745" spans="2:10" x14ac:dyDescent="0.2">
      <c r="B745" s="201">
        <v>16.567170000000601</v>
      </c>
      <c r="C745" s="204">
        <v>16.611833000000601</v>
      </c>
      <c r="I745" s="203"/>
      <c r="J745" s="203"/>
    </row>
    <row r="746" spans="2:10" x14ac:dyDescent="0.2">
      <c r="B746" s="200">
        <v>16.567175000000599</v>
      </c>
      <c r="C746" s="204">
        <v>16.611834000000599</v>
      </c>
      <c r="I746" s="203"/>
      <c r="J746" s="203"/>
    </row>
    <row r="747" spans="2:10" x14ac:dyDescent="0.2">
      <c r="B747" s="201">
        <v>16.567180000000601</v>
      </c>
      <c r="C747" s="204">
        <v>16.6118350000006</v>
      </c>
      <c r="I747" s="203"/>
      <c r="J747" s="203"/>
    </row>
    <row r="748" spans="2:10" x14ac:dyDescent="0.2">
      <c r="B748" s="200">
        <v>16.567185000000599</v>
      </c>
      <c r="C748" s="204">
        <v>16.611836000000601</v>
      </c>
      <c r="I748" s="203"/>
      <c r="J748" s="203"/>
    </row>
    <row r="749" spans="2:10" x14ac:dyDescent="0.2">
      <c r="B749" s="201">
        <v>16.5671900000006</v>
      </c>
      <c r="C749" s="204">
        <v>16.611837000000602</v>
      </c>
      <c r="I749" s="203"/>
      <c r="J749" s="203"/>
    </row>
    <row r="750" spans="2:10" x14ac:dyDescent="0.2">
      <c r="B750" s="200">
        <v>16.567195000000599</v>
      </c>
      <c r="C750" s="204">
        <v>16.611838000000599</v>
      </c>
      <c r="I750" s="203"/>
      <c r="J750" s="203"/>
    </row>
    <row r="751" spans="2:10" x14ac:dyDescent="0.2">
      <c r="B751" s="201">
        <v>16.5672000000006</v>
      </c>
      <c r="C751" s="204">
        <v>16.6118390000006</v>
      </c>
      <c r="I751" s="203"/>
      <c r="J751" s="203"/>
    </row>
    <row r="752" spans="2:10" x14ac:dyDescent="0.2">
      <c r="B752" s="200">
        <v>16.567205000000602</v>
      </c>
      <c r="C752" s="204">
        <v>16.611840000000601</v>
      </c>
      <c r="I752" s="203"/>
      <c r="J752" s="203"/>
    </row>
    <row r="753" spans="2:10" x14ac:dyDescent="0.2">
      <c r="B753" s="201">
        <v>16.5672100000006</v>
      </c>
      <c r="C753" s="204">
        <v>16.611841000000599</v>
      </c>
      <c r="I753" s="203"/>
      <c r="J753" s="203"/>
    </row>
    <row r="754" spans="2:10" x14ac:dyDescent="0.2">
      <c r="B754" s="200">
        <v>16.567215000000601</v>
      </c>
      <c r="C754" s="204">
        <v>16.6118420000006</v>
      </c>
      <c r="I754" s="203"/>
      <c r="J754" s="203"/>
    </row>
    <row r="755" spans="2:10" x14ac:dyDescent="0.2">
      <c r="B755" s="201">
        <v>16.567220000000599</v>
      </c>
      <c r="C755" s="204">
        <v>16.611843000000601</v>
      </c>
      <c r="I755" s="203"/>
      <c r="J755" s="203"/>
    </row>
    <row r="756" spans="2:10" x14ac:dyDescent="0.2">
      <c r="B756" s="200">
        <v>16.567225000000601</v>
      </c>
      <c r="C756" s="204">
        <v>16.611844000000598</v>
      </c>
      <c r="I756" s="203"/>
      <c r="J756" s="203"/>
    </row>
    <row r="757" spans="2:10" x14ac:dyDescent="0.2">
      <c r="B757" s="201">
        <v>16.567230000000599</v>
      </c>
      <c r="C757" s="204">
        <v>16.611845000000599</v>
      </c>
      <c r="I757" s="203"/>
      <c r="J757" s="203"/>
    </row>
    <row r="758" spans="2:10" x14ac:dyDescent="0.2">
      <c r="B758" s="200">
        <v>16.5672350000007</v>
      </c>
      <c r="C758" s="204">
        <v>16.6118460000006</v>
      </c>
      <c r="I758" s="203"/>
      <c r="J758" s="203"/>
    </row>
    <row r="759" spans="2:10" x14ac:dyDescent="0.2">
      <c r="B759" s="201">
        <v>16.567240000000702</v>
      </c>
      <c r="C759" s="204">
        <v>16.611847000000601</v>
      </c>
      <c r="I759" s="203"/>
      <c r="J759" s="203"/>
    </row>
    <row r="760" spans="2:10" x14ac:dyDescent="0.2">
      <c r="B760" s="200">
        <v>16.5672450000007</v>
      </c>
      <c r="C760" s="204">
        <v>16.611848000000599</v>
      </c>
      <c r="I760" s="203"/>
      <c r="J760" s="203"/>
    </row>
    <row r="761" spans="2:10" x14ac:dyDescent="0.2">
      <c r="B761" s="201">
        <v>16.567250000000701</v>
      </c>
      <c r="C761" s="204">
        <v>16.6118490000006</v>
      </c>
      <c r="I761" s="203"/>
      <c r="J761" s="203"/>
    </row>
    <row r="762" spans="2:10" x14ac:dyDescent="0.2">
      <c r="B762" s="200">
        <v>16.567255000000699</v>
      </c>
      <c r="C762" s="204">
        <v>16.611850000000601</v>
      </c>
      <c r="I762" s="203"/>
      <c r="J762" s="203"/>
    </row>
    <row r="763" spans="2:10" x14ac:dyDescent="0.2">
      <c r="B763" s="201">
        <v>16.567260000000701</v>
      </c>
      <c r="C763" s="204">
        <v>16.611851000000598</v>
      </c>
      <c r="I763" s="203"/>
      <c r="J763" s="203"/>
    </row>
    <row r="764" spans="2:10" x14ac:dyDescent="0.2">
      <c r="B764" s="200">
        <v>16.567265000000699</v>
      </c>
      <c r="C764" s="204">
        <v>16.611852000000599</v>
      </c>
      <c r="I764" s="203"/>
      <c r="J764" s="203"/>
    </row>
    <row r="765" spans="2:10" x14ac:dyDescent="0.2">
      <c r="B765" s="201">
        <v>16.5672700000007</v>
      </c>
      <c r="C765" s="204">
        <v>16.6118530000006</v>
      </c>
      <c r="I765" s="203"/>
      <c r="J765" s="203"/>
    </row>
    <row r="766" spans="2:10" x14ac:dyDescent="0.2">
      <c r="B766" s="200">
        <v>16.567275000000699</v>
      </c>
      <c r="C766" s="204">
        <v>16.611854000000601</v>
      </c>
      <c r="I766" s="203"/>
      <c r="J766" s="203"/>
    </row>
    <row r="767" spans="2:10" x14ac:dyDescent="0.2">
      <c r="B767" s="201">
        <v>16.5672800000007</v>
      </c>
      <c r="C767" s="204">
        <v>16.611855000000599</v>
      </c>
      <c r="I767" s="203"/>
      <c r="J767" s="203"/>
    </row>
    <row r="768" spans="2:10" x14ac:dyDescent="0.2">
      <c r="B768" s="200">
        <v>16.567285000000702</v>
      </c>
      <c r="C768" s="204">
        <v>16.6118560000006</v>
      </c>
      <c r="I768" s="203"/>
      <c r="J768" s="203"/>
    </row>
    <row r="769" spans="2:10" x14ac:dyDescent="0.2">
      <c r="B769" s="201">
        <v>16.5672900000007</v>
      </c>
      <c r="C769" s="204">
        <v>16.611857000000601</v>
      </c>
      <c r="I769" s="203"/>
      <c r="J769" s="203"/>
    </row>
    <row r="770" spans="2:10" x14ac:dyDescent="0.2">
      <c r="B770" s="200">
        <v>16.567295000000701</v>
      </c>
      <c r="C770" s="204">
        <v>16.611858000000598</v>
      </c>
      <c r="I770" s="203"/>
      <c r="J770" s="203"/>
    </row>
    <row r="771" spans="2:10" x14ac:dyDescent="0.2">
      <c r="B771" s="201">
        <v>16.567300000000699</v>
      </c>
      <c r="C771" s="204">
        <v>16.611859000000599</v>
      </c>
      <c r="I771" s="203"/>
      <c r="J771" s="203"/>
    </row>
    <row r="772" spans="2:10" x14ac:dyDescent="0.2">
      <c r="B772" s="200">
        <v>16.567305000000701</v>
      </c>
      <c r="C772" s="204">
        <v>16.6118600000006</v>
      </c>
      <c r="I772" s="203"/>
      <c r="J772" s="203"/>
    </row>
    <row r="773" spans="2:10" x14ac:dyDescent="0.2">
      <c r="B773" s="201">
        <v>16.567310000000699</v>
      </c>
      <c r="C773" s="204">
        <v>16.611861000000602</v>
      </c>
      <c r="I773" s="203"/>
      <c r="J773" s="203"/>
    </row>
    <row r="774" spans="2:10" x14ac:dyDescent="0.2">
      <c r="B774" s="200">
        <v>16.567315000000701</v>
      </c>
      <c r="C774" s="204">
        <v>16.611862000000599</v>
      </c>
      <c r="I774" s="203"/>
      <c r="J774" s="203"/>
    </row>
    <row r="775" spans="2:10" x14ac:dyDescent="0.2">
      <c r="B775" s="201">
        <v>16.567320000000699</v>
      </c>
      <c r="C775" s="204">
        <v>16.6118630000006</v>
      </c>
      <c r="I775" s="203"/>
      <c r="J775" s="203"/>
    </row>
    <row r="776" spans="2:10" x14ac:dyDescent="0.2">
      <c r="B776" s="200">
        <v>16.5673250000007</v>
      </c>
      <c r="C776" s="204">
        <v>16.611864000000601</v>
      </c>
      <c r="I776" s="203"/>
      <c r="J776" s="203"/>
    </row>
    <row r="777" spans="2:10" x14ac:dyDescent="0.2">
      <c r="B777" s="201">
        <v>16.567330000000702</v>
      </c>
      <c r="C777" s="204">
        <v>16.611865000000599</v>
      </c>
      <c r="I777" s="203"/>
      <c r="J777" s="203"/>
    </row>
    <row r="778" spans="2:10" x14ac:dyDescent="0.2">
      <c r="B778" s="200">
        <v>16.5673350000007</v>
      </c>
      <c r="C778" s="204">
        <v>16.6118660000006</v>
      </c>
      <c r="I778" s="203"/>
      <c r="J778" s="203"/>
    </row>
    <row r="779" spans="2:10" x14ac:dyDescent="0.2">
      <c r="B779" s="201">
        <v>16.567340000000701</v>
      </c>
      <c r="C779" s="204">
        <v>16.611867000000601</v>
      </c>
      <c r="I779" s="203"/>
      <c r="J779" s="203"/>
    </row>
    <row r="780" spans="2:10" x14ac:dyDescent="0.2">
      <c r="B780" s="200">
        <v>16.567345000000699</v>
      </c>
      <c r="C780" s="204">
        <v>16.611868000000602</v>
      </c>
      <c r="I780" s="203"/>
      <c r="J780" s="203"/>
    </row>
    <row r="781" spans="2:10" x14ac:dyDescent="0.2">
      <c r="B781" s="201">
        <v>16.567350000000701</v>
      </c>
      <c r="C781" s="204">
        <v>16.611869000000599</v>
      </c>
      <c r="I781" s="203"/>
      <c r="J781" s="203"/>
    </row>
    <row r="782" spans="2:10" x14ac:dyDescent="0.2">
      <c r="B782" s="200">
        <v>16.567355000000699</v>
      </c>
      <c r="C782" s="204">
        <v>16.6118700000006</v>
      </c>
      <c r="I782" s="203"/>
      <c r="J782" s="203"/>
    </row>
    <row r="783" spans="2:10" x14ac:dyDescent="0.2">
      <c r="B783" s="201">
        <v>16.567360000000701</v>
      </c>
      <c r="C783" s="204">
        <v>16.611871000000601</v>
      </c>
      <c r="I783" s="203"/>
      <c r="J783" s="203"/>
    </row>
    <row r="784" spans="2:10" x14ac:dyDescent="0.2">
      <c r="B784" s="200">
        <v>16.567365000000699</v>
      </c>
      <c r="C784" s="204">
        <v>16.611872000000599</v>
      </c>
      <c r="I784" s="203"/>
      <c r="J784" s="203"/>
    </row>
    <row r="785" spans="2:10" x14ac:dyDescent="0.2">
      <c r="B785" s="201">
        <v>16.5673700000007</v>
      </c>
      <c r="C785" s="204">
        <v>16.6118730000006</v>
      </c>
      <c r="I785" s="203"/>
      <c r="J785" s="203"/>
    </row>
    <row r="786" spans="2:10" x14ac:dyDescent="0.2">
      <c r="B786" s="200">
        <v>16.567375000000698</v>
      </c>
      <c r="C786" s="204">
        <v>16.611874000000601</v>
      </c>
      <c r="I786" s="203"/>
      <c r="J786" s="203"/>
    </row>
    <row r="787" spans="2:10" x14ac:dyDescent="0.2">
      <c r="B787" s="201">
        <v>16.5673800000007</v>
      </c>
      <c r="C787" s="204">
        <v>16.611875000000602</v>
      </c>
      <c r="I787" s="203"/>
      <c r="J787" s="203"/>
    </row>
    <row r="788" spans="2:10" x14ac:dyDescent="0.2">
      <c r="B788" s="200">
        <v>16.567385000000701</v>
      </c>
      <c r="C788" s="204">
        <v>16.611876000000599</v>
      </c>
      <c r="I788" s="203"/>
      <c r="J788" s="203"/>
    </row>
    <row r="789" spans="2:10" x14ac:dyDescent="0.2">
      <c r="B789" s="201">
        <v>16.5673900000007</v>
      </c>
      <c r="C789" s="204">
        <v>16.6118770000006</v>
      </c>
      <c r="I789" s="203"/>
      <c r="J789" s="203"/>
    </row>
    <row r="790" spans="2:10" x14ac:dyDescent="0.2">
      <c r="B790" s="200">
        <v>16.567395000000701</v>
      </c>
      <c r="C790" s="204">
        <v>16.611878000000601</v>
      </c>
      <c r="I790" s="203"/>
      <c r="J790" s="203"/>
    </row>
    <row r="791" spans="2:10" x14ac:dyDescent="0.2">
      <c r="B791" s="201">
        <v>16.567400000000699</v>
      </c>
      <c r="C791" s="204">
        <v>16.611879000000599</v>
      </c>
      <c r="I791" s="203"/>
      <c r="J791" s="203"/>
    </row>
    <row r="792" spans="2:10" x14ac:dyDescent="0.2">
      <c r="B792" s="200">
        <v>16.567405000000701</v>
      </c>
      <c r="C792" s="204">
        <v>16.6118800000006</v>
      </c>
      <c r="I792" s="203"/>
      <c r="J792" s="203"/>
    </row>
    <row r="793" spans="2:10" x14ac:dyDescent="0.2">
      <c r="B793" s="201">
        <v>16.567410000000699</v>
      </c>
      <c r="C793" s="204">
        <v>16.611881000000601</v>
      </c>
      <c r="I793" s="203"/>
      <c r="J793" s="203"/>
    </row>
    <row r="794" spans="2:10" x14ac:dyDescent="0.2">
      <c r="B794" s="200">
        <v>16.5674150000007</v>
      </c>
      <c r="C794" s="204">
        <v>16.611882000000598</v>
      </c>
      <c r="I794" s="203"/>
      <c r="J794" s="203"/>
    </row>
    <row r="795" spans="2:10" x14ac:dyDescent="0.2">
      <c r="B795" s="201">
        <v>16.567420000000698</v>
      </c>
      <c r="C795" s="204">
        <v>16.611883000000599</v>
      </c>
      <c r="I795" s="203"/>
      <c r="J795" s="203"/>
    </row>
    <row r="796" spans="2:10" x14ac:dyDescent="0.2">
      <c r="B796" s="200">
        <v>16.5674250000007</v>
      </c>
      <c r="C796" s="204">
        <v>16.6118840000006</v>
      </c>
      <c r="I796" s="203"/>
      <c r="J796" s="203"/>
    </row>
    <row r="797" spans="2:10" x14ac:dyDescent="0.2">
      <c r="B797" s="201">
        <v>16.567430000000702</v>
      </c>
      <c r="C797" s="204">
        <v>16.611885000000601</v>
      </c>
      <c r="I797" s="203"/>
      <c r="J797" s="203"/>
    </row>
    <row r="798" spans="2:10" x14ac:dyDescent="0.2">
      <c r="B798" s="200">
        <v>16.5674350000007</v>
      </c>
      <c r="C798" s="204">
        <v>16.611886000000599</v>
      </c>
      <c r="I798" s="203"/>
      <c r="J798" s="203"/>
    </row>
    <row r="799" spans="2:10" x14ac:dyDescent="0.2">
      <c r="B799" s="201">
        <v>16.567440000000701</v>
      </c>
      <c r="C799" s="204">
        <v>16.6118870000006</v>
      </c>
      <c r="I799" s="203"/>
      <c r="J799" s="203"/>
    </row>
    <row r="800" spans="2:10" x14ac:dyDescent="0.2">
      <c r="B800" s="200">
        <v>16.567445000000699</v>
      </c>
      <c r="C800" s="204">
        <v>16.611888000000601</v>
      </c>
      <c r="I800" s="203"/>
      <c r="J800" s="203"/>
    </row>
    <row r="801" spans="2:10" x14ac:dyDescent="0.2">
      <c r="B801" s="201">
        <v>16.567450000000701</v>
      </c>
      <c r="C801" s="204">
        <v>16.611889000000598</v>
      </c>
      <c r="I801" s="203"/>
      <c r="J801" s="203"/>
    </row>
    <row r="802" spans="2:10" x14ac:dyDescent="0.2">
      <c r="B802" s="200">
        <v>16.567455000000699</v>
      </c>
      <c r="C802" s="204">
        <v>16.611890000000599</v>
      </c>
      <c r="I802" s="203"/>
      <c r="J802" s="203"/>
    </row>
    <row r="803" spans="2:10" x14ac:dyDescent="0.2">
      <c r="B803" s="201">
        <v>16.5674600000007</v>
      </c>
      <c r="C803" s="204">
        <v>16.6118910000006</v>
      </c>
      <c r="I803" s="203"/>
      <c r="J803" s="203"/>
    </row>
    <row r="804" spans="2:10" x14ac:dyDescent="0.2">
      <c r="B804" s="200">
        <v>16.567465000000698</v>
      </c>
      <c r="C804" s="204">
        <v>16.611892000000601</v>
      </c>
      <c r="I804" s="203"/>
      <c r="J804" s="203"/>
    </row>
    <row r="805" spans="2:10" x14ac:dyDescent="0.2">
      <c r="B805" s="201">
        <v>16.5674700000007</v>
      </c>
      <c r="C805" s="204">
        <v>16.611893000000599</v>
      </c>
      <c r="I805" s="203"/>
      <c r="J805" s="203"/>
    </row>
    <row r="806" spans="2:10" x14ac:dyDescent="0.2">
      <c r="B806" s="200">
        <v>16.567475000000702</v>
      </c>
      <c r="C806" s="204">
        <v>16.6118940000006</v>
      </c>
      <c r="I806" s="203"/>
      <c r="J806" s="203"/>
    </row>
    <row r="807" spans="2:10" x14ac:dyDescent="0.2">
      <c r="B807" s="201">
        <v>16.5674800000007</v>
      </c>
      <c r="C807" s="204">
        <v>16.611895000000601</v>
      </c>
      <c r="I807" s="203"/>
      <c r="J807" s="203"/>
    </row>
    <row r="808" spans="2:10" x14ac:dyDescent="0.2">
      <c r="B808" s="200">
        <v>16.567485000000701</v>
      </c>
      <c r="C808" s="204">
        <v>16.611896000000598</v>
      </c>
      <c r="I808" s="203"/>
      <c r="J808" s="203"/>
    </row>
    <row r="809" spans="2:10" x14ac:dyDescent="0.2">
      <c r="B809" s="201">
        <v>16.567490000000699</v>
      </c>
      <c r="C809" s="204">
        <v>16.611897000000599</v>
      </c>
      <c r="I809" s="203"/>
      <c r="J809" s="203"/>
    </row>
    <row r="810" spans="2:10" x14ac:dyDescent="0.2">
      <c r="B810" s="200">
        <v>16.567495000000701</v>
      </c>
      <c r="C810" s="204">
        <v>16.6118980000006</v>
      </c>
      <c r="I810" s="203"/>
      <c r="J810" s="203"/>
    </row>
    <row r="811" spans="2:10" x14ac:dyDescent="0.2">
      <c r="B811" s="201">
        <v>16.567500000000699</v>
      </c>
      <c r="C811" s="204">
        <v>16.611899000000601</v>
      </c>
      <c r="I811" s="203"/>
      <c r="J811" s="203"/>
    </row>
    <row r="812" spans="2:10" x14ac:dyDescent="0.2">
      <c r="B812" s="200">
        <v>16.5675050000007</v>
      </c>
      <c r="C812" s="204">
        <v>16.611900000000599</v>
      </c>
      <c r="I812" s="203"/>
      <c r="J812" s="203"/>
    </row>
    <row r="813" spans="2:10" x14ac:dyDescent="0.2">
      <c r="B813" s="201">
        <v>16.567510000000699</v>
      </c>
      <c r="C813" s="204">
        <v>16.6119010000006</v>
      </c>
      <c r="I813" s="203"/>
      <c r="J813" s="203"/>
    </row>
    <row r="814" spans="2:10" x14ac:dyDescent="0.2">
      <c r="B814" s="200">
        <v>16.5675150000007</v>
      </c>
      <c r="C814" s="204">
        <v>16.611902000000601</v>
      </c>
      <c r="I814" s="203"/>
      <c r="J814" s="203"/>
    </row>
    <row r="815" spans="2:10" x14ac:dyDescent="0.2">
      <c r="B815" s="201">
        <v>16.567520000000702</v>
      </c>
      <c r="C815" s="204">
        <v>16.611903000000598</v>
      </c>
      <c r="I815" s="203"/>
      <c r="J815" s="203"/>
    </row>
    <row r="816" spans="2:10" x14ac:dyDescent="0.2">
      <c r="B816" s="200">
        <v>16.5675250000007</v>
      </c>
      <c r="C816" s="204">
        <v>16.6119040000006</v>
      </c>
      <c r="I816" s="203"/>
      <c r="J816" s="203"/>
    </row>
    <row r="817" spans="2:10" x14ac:dyDescent="0.2">
      <c r="B817" s="201">
        <v>16.567530000000701</v>
      </c>
      <c r="C817" s="204">
        <v>16.611905000000601</v>
      </c>
      <c r="I817" s="203"/>
      <c r="J817" s="203"/>
    </row>
    <row r="818" spans="2:10" x14ac:dyDescent="0.2">
      <c r="B818" s="200">
        <v>16.567535000000699</v>
      </c>
      <c r="C818" s="204">
        <v>16.611906000000602</v>
      </c>
      <c r="I818" s="203"/>
      <c r="J818" s="203"/>
    </row>
    <row r="819" spans="2:10" x14ac:dyDescent="0.2">
      <c r="B819" s="201">
        <v>16.567540000000701</v>
      </c>
      <c r="C819" s="204">
        <v>16.611907000000599</v>
      </c>
      <c r="I819" s="203"/>
      <c r="J819" s="203"/>
    </row>
    <row r="820" spans="2:10" x14ac:dyDescent="0.2">
      <c r="B820" s="200">
        <v>16.567545000000699</v>
      </c>
      <c r="C820" s="204">
        <v>16.6119080000006</v>
      </c>
      <c r="I820" s="203"/>
      <c r="J820" s="203"/>
    </row>
    <row r="821" spans="2:10" x14ac:dyDescent="0.2">
      <c r="B821" s="201">
        <v>16.5675500000008</v>
      </c>
      <c r="C821" s="204">
        <v>16.611909000000701</v>
      </c>
      <c r="I821" s="203"/>
      <c r="J821" s="203"/>
    </row>
    <row r="822" spans="2:10" x14ac:dyDescent="0.2">
      <c r="B822" s="200">
        <v>16.567555000000802</v>
      </c>
      <c r="C822" s="204">
        <v>16.611910000000702</v>
      </c>
      <c r="I822" s="203"/>
      <c r="J822" s="203"/>
    </row>
    <row r="823" spans="2:10" x14ac:dyDescent="0.2">
      <c r="B823" s="201">
        <v>16.5675600000008</v>
      </c>
      <c r="C823" s="204">
        <v>16.611911000000699</v>
      </c>
      <c r="I823" s="203"/>
      <c r="J823" s="203"/>
    </row>
    <row r="824" spans="2:10" x14ac:dyDescent="0.2">
      <c r="B824" s="200">
        <v>16.567565000000801</v>
      </c>
      <c r="C824" s="204">
        <v>16.6119120000007</v>
      </c>
      <c r="I824" s="203"/>
      <c r="J824" s="203"/>
    </row>
    <row r="825" spans="2:10" x14ac:dyDescent="0.2">
      <c r="B825" s="201">
        <v>16.567570000000799</v>
      </c>
      <c r="C825" s="204">
        <v>16.611913000000701</v>
      </c>
      <c r="I825" s="203"/>
      <c r="J825" s="203"/>
    </row>
    <row r="826" spans="2:10" x14ac:dyDescent="0.2">
      <c r="B826" s="200">
        <v>16.567575000000801</v>
      </c>
      <c r="C826" s="204">
        <v>16.611914000000699</v>
      </c>
      <c r="I826" s="203"/>
      <c r="J826" s="203"/>
    </row>
    <row r="827" spans="2:10" x14ac:dyDescent="0.2">
      <c r="B827" s="201">
        <v>16.567580000000799</v>
      </c>
      <c r="C827" s="204">
        <v>16.6119150000007</v>
      </c>
      <c r="I827" s="203"/>
      <c r="J827" s="203"/>
    </row>
    <row r="828" spans="2:10" x14ac:dyDescent="0.2">
      <c r="B828" s="200">
        <v>16.5675850000008</v>
      </c>
      <c r="C828" s="204">
        <v>16.611916000000701</v>
      </c>
      <c r="I828" s="203"/>
      <c r="J828" s="203"/>
    </row>
    <row r="829" spans="2:10" x14ac:dyDescent="0.2">
      <c r="B829" s="201">
        <v>16.567590000000799</v>
      </c>
      <c r="C829" s="204">
        <v>16.611917000000702</v>
      </c>
      <c r="I829" s="203"/>
      <c r="J829" s="203"/>
    </row>
    <row r="830" spans="2:10" x14ac:dyDescent="0.2">
      <c r="B830" s="200">
        <v>16.5675950000008</v>
      </c>
      <c r="C830" s="204">
        <v>16.611918000000699</v>
      </c>
      <c r="I830" s="203"/>
      <c r="J830" s="203"/>
    </row>
    <row r="831" spans="2:10" x14ac:dyDescent="0.2">
      <c r="B831" s="201">
        <v>16.567600000000802</v>
      </c>
      <c r="C831" s="204">
        <v>16.6119190000007</v>
      </c>
      <c r="I831" s="203"/>
      <c r="J831" s="203"/>
    </row>
    <row r="832" spans="2:10" x14ac:dyDescent="0.2">
      <c r="B832" s="200">
        <v>16.5676050000008</v>
      </c>
      <c r="C832" s="204">
        <v>16.611920000000701</v>
      </c>
      <c r="I832" s="203"/>
      <c r="J832" s="203"/>
    </row>
    <row r="833" spans="2:10" x14ac:dyDescent="0.2">
      <c r="B833" s="201">
        <v>16.567610000000801</v>
      </c>
      <c r="C833" s="204">
        <v>16.611921000000699</v>
      </c>
      <c r="I833" s="203"/>
      <c r="J833" s="203"/>
    </row>
    <row r="834" spans="2:10" x14ac:dyDescent="0.2">
      <c r="B834" s="200">
        <v>16.567615000000799</v>
      </c>
      <c r="C834" s="204">
        <v>16.6119220000007</v>
      </c>
      <c r="I834" s="203"/>
      <c r="J834" s="203"/>
    </row>
    <row r="835" spans="2:10" x14ac:dyDescent="0.2">
      <c r="B835" s="201">
        <v>16.567620000000801</v>
      </c>
      <c r="C835" s="204">
        <v>16.611923000000701</v>
      </c>
      <c r="I835" s="203"/>
      <c r="J835" s="203"/>
    </row>
    <row r="836" spans="2:10" x14ac:dyDescent="0.2">
      <c r="B836" s="200">
        <v>16.567625000000799</v>
      </c>
      <c r="C836" s="204">
        <v>16.611924000000698</v>
      </c>
      <c r="I836" s="203"/>
      <c r="J836" s="203"/>
    </row>
    <row r="837" spans="2:10" x14ac:dyDescent="0.2">
      <c r="B837" s="201">
        <v>16.567630000000801</v>
      </c>
      <c r="C837" s="204">
        <v>16.611925000000699</v>
      </c>
      <c r="I837" s="203"/>
      <c r="J837" s="203"/>
    </row>
    <row r="838" spans="2:10" x14ac:dyDescent="0.2">
      <c r="B838" s="200">
        <v>16.567635000000799</v>
      </c>
      <c r="C838" s="204">
        <v>16.6119260000007</v>
      </c>
      <c r="I838" s="203"/>
      <c r="J838" s="203"/>
    </row>
    <row r="839" spans="2:10" x14ac:dyDescent="0.2">
      <c r="B839" s="201">
        <v>16.5676400000008</v>
      </c>
      <c r="C839" s="204">
        <v>16.611927000000701</v>
      </c>
      <c r="I839" s="203"/>
      <c r="J839" s="203"/>
    </row>
    <row r="840" spans="2:10" x14ac:dyDescent="0.2">
      <c r="B840" s="200">
        <v>16.567645000000802</v>
      </c>
      <c r="C840" s="204">
        <v>16.611928000000699</v>
      </c>
      <c r="I840" s="203"/>
      <c r="J840" s="203"/>
    </row>
    <row r="841" spans="2:10" x14ac:dyDescent="0.2">
      <c r="B841" s="201">
        <v>16.5676500000008</v>
      </c>
      <c r="C841" s="204">
        <v>16.6119290000007</v>
      </c>
      <c r="I841" s="203"/>
      <c r="J841" s="203"/>
    </row>
    <row r="842" spans="2:10" x14ac:dyDescent="0.2">
      <c r="B842" s="200">
        <v>16.567655000000801</v>
      </c>
      <c r="C842" s="204">
        <v>16.611930000000701</v>
      </c>
      <c r="I842" s="203"/>
      <c r="J842" s="203"/>
    </row>
    <row r="843" spans="2:10" x14ac:dyDescent="0.2">
      <c r="B843" s="201">
        <v>16.567660000000799</v>
      </c>
      <c r="C843" s="204">
        <v>16.611931000000698</v>
      </c>
      <c r="I843" s="203"/>
      <c r="J843" s="203"/>
    </row>
    <row r="844" spans="2:10" x14ac:dyDescent="0.2">
      <c r="B844" s="200">
        <v>16.567665000000801</v>
      </c>
      <c r="C844" s="204">
        <v>16.611932000000699</v>
      </c>
      <c r="I844" s="203"/>
      <c r="J844" s="203"/>
    </row>
    <row r="845" spans="2:10" x14ac:dyDescent="0.2">
      <c r="B845" s="201">
        <v>16.567670000000799</v>
      </c>
      <c r="C845" s="204">
        <v>16.6119330000007</v>
      </c>
      <c r="I845" s="203"/>
      <c r="J845" s="203"/>
    </row>
    <row r="846" spans="2:10" x14ac:dyDescent="0.2">
      <c r="B846" s="200">
        <v>16.567675000000801</v>
      </c>
      <c r="C846" s="204">
        <v>16.611934000000701</v>
      </c>
      <c r="I846" s="203"/>
      <c r="J846" s="203"/>
    </row>
    <row r="847" spans="2:10" x14ac:dyDescent="0.2">
      <c r="B847" s="201">
        <v>16.567680000000799</v>
      </c>
      <c r="C847" s="204">
        <v>16.611935000000699</v>
      </c>
      <c r="I847" s="203"/>
      <c r="J847" s="203"/>
    </row>
    <row r="848" spans="2:10" x14ac:dyDescent="0.2">
      <c r="B848" s="200">
        <v>16.5676850000008</v>
      </c>
      <c r="C848" s="204">
        <v>16.6119360000007</v>
      </c>
      <c r="I848" s="203"/>
      <c r="J848" s="203"/>
    </row>
    <row r="849" spans="2:10" x14ac:dyDescent="0.2">
      <c r="B849" s="201">
        <v>16.567690000000798</v>
      </c>
      <c r="C849" s="204">
        <v>16.611937000000701</v>
      </c>
      <c r="I849" s="203"/>
      <c r="J849" s="203"/>
    </row>
    <row r="850" spans="2:10" x14ac:dyDescent="0.2">
      <c r="B850" s="200">
        <v>16.5676950000008</v>
      </c>
      <c r="C850" s="204">
        <v>16.611938000000698</v>
      </c>
      <c r="I850" s="203"/>
      <c r="J850" s="203"/>
    </row>
    <row r="851" spans="2:10" x14ac:dyDescent="0.2">
      <c r="B851" s="201">
        <v>16.567700000000801</v>
      </c>
      <c r="C851" s="204">
        <v>16.611939000000699</v>
      </c>
      <c r="I851" s="203"/>
      <c r="J851" s="203"/>
    </row>
    <row r="852" spans="2:10" x14ac:dyDescent="0.2">
      <c r="B852" s="200">
        <v>16.567705000000799</v>
      </c>
      <c r="C852" s="204">
        <v>16.6119400000007</v>
      </c>
      <c r="I852" s="203"/>
      <c r="J852" s="203"/>
    </row>
    <row r="853" spans="2:10" x14ac:dyDescent="0.2">
      <c r="B853" s="201">
        <v>16.567710000000801</v>
      </c>
      <c r="C853" s="204">
        <v>16.611941000000702</v>
      </c>
      <c r="I853" s="203"/>
      <c r="J853" s="203"/>
    </row>
    <row r="854" spans="2:10" x14ac:dyDescent="0.2">
      <c r="B854" s="200">
        <v>16.567715000000799</v>
      </c>
      <c r="C854" s="204">
        <v>16.611942000000699</v>
      </c>
      <c r="I854" s="203"/>
      <c r="J854" s="203"/>
    </row>
    <row r="855" spans="2:10" x14ac:dyDescent="0.2">
      <c r="B855" s="201">
        <v>16.567720000000801</v>
      </c>
      <c r="C855" s="204">
        <v>16.6119430000007</v>
      </c>
      <c r="I855" s="203"/>
      <c r="J855" s="203"/>
    </row>
    <row r="856" spans="2:10" x14ac:dyDescent="0.2">
      <c r="B856" s="200">
        <v>16.567725000000799</v>
      </c>
      <c r="C856" s="204">
        <v>16.611944000000701</v>
      </c>
      <c r="I856" s="203"/>
      <c r="J856" s="203"/>
    </row>
    <row r="857" spans="2:10" x14ac:dyDescent="0.2">
      <c r="B857" s="201">
        <v>16.5677300000008</v>
      </c>
      <c r="C857" s="204">
        <v>16.611945000000699</v>
      </c>
      <c r="I857" s="203"/>
      <c r="J857" s="203"/>
    </row>
    <row r="858" spans="2:10" x14ac:dyDescent="0.2">
      <c r="B858" s="200">
        <v>16.567735000000798</v>
      </c>
      <c r="C858" s="204">
        <v>16.6119460000007</v>
      </c>
      <c r="I858" s="203"/>
      <c r="J858" s="203"/>
    </row>
    <row r="859" spans="2:10" x14ac:dyDescent="0.2">
      <c r="B859" s="201">
        <v>16.5677400000008</v>
      </c>
      <c r="C859" s="204">
        <v>16.611947000000701</v>
      </c>
      <c r="I859" s="203"/>
      <c r="J859" s="203"/>
    </row>
    <row r="860" spans="2:10" x14ac:dyDescent="0.2">
      <c r="B860" s="200">
        <v>16.567745000000802</v>
      </c>
      <c r="C860" s="204">
        <v>16.611948000000702</v>
      </c>
      <c r="I860" s="203"/>
      <c r="J860" s="203"/>
    </row>
    <row r="861" spans="2:10" x14ac:dyDescent="0.2">
      <c r="B861" s="201">
        <v>16.5677500000008</v>
      </c>
      <c r="C861" s="204">
        <v>16.611949000000699</v>
      </c>
      <c r="I861" s="203"/>
      <c r="J861" s="203"/>
    </row>
    <row r="862" spans="2:10" x14ac:dyDescent="0.2">
      <c r="B862" s="200">
        <v>16.567755000000801</v>
      </c>
      <c r="C862" s="204">
        <v>16.6119500000007</v>
      </c>
      <c r="I862" s="203"/>
      <c r="J862" s="203"/>
    </row>
    <row r="863" spans="2:10" x14ac:dyDescent="0.2">
      <c r="B863" s="201">
        <v>16.567760000000799</v>
      </c>
      <c r="C863" s="204">
        <v>16.611951000000701</v>
      </c>
      <c r="I863" s="203"/>
      <c r="J863" s="203"/>
    </row>
    <row r="864" spans="2:10" x14ac:dyDescent="0.2">
      <c r="B864" s="200">
        <v>16.567765000000801</v>
      </c>
      <c r="C864" s="204">
        <v>16.611952000000699</v>
      </c>
      <c r="I864" s="203"/>
      <c r="J864" s="203"/>
    </row>
    <row r="865" spans="2:10" x14ac:dyDescent="0.2">
      <c r="B865" s="201">
        <v>16.567770000000799</v>
      </c>
      <c r="C865" s="204">
        <v>16.6119530000007</v>
      </c>
      <c r="I865" s="203"/>
      <c r="J865" s="203"/>
    </row>
    <row r="866" spans="2:10" x14ac:dyDescent="0.2">
      <c r="B866" s="200">
        <v>16.5677750000008</v>
      </c>
      <c r="C866" s="204">
        <v>16.611954000000701</v>
      </c>
      <c r="I866" s="203"/>
      <c r="J866" s="203"/>
    </row>
    <row r="867" spans="2:10" x14ac:dyDescent="0.2">
      <c r="B867" s="201">
        <v>16.567780000000798</v>
      </c>
      <c r="C867" s="204">
        <v>16.611955000000702</v>
      </c>
      <c r="I867" s="203"/>
      <c r="J867" s="203"/>
    </row>
    <row r="868" spans="2:10" x14ac:dyDescent="0.2">
      <c r="B868" s="200">
        <v>16.5677850000008</v>
      </c>
      <c r="C868" s="204">
        <v>16.611956000000699</v>
      </c>
      <c r="I868" s="203"/>
      <c r="J868" s="203"/>
    </row>
    <row r="869" spans="2:10" x14ac:dyDescent="0.2">
      <c r="B869" s="201">
        <v>16.567790000000699</v>
      </c>
      <c r="C869" s="204">
        <v>16.6119570000007</v>
      </c>
      <c r="I869" s="203"/>
      <c r="J869" s="203"/>
    </row>
    <row r="870" spans="2:10" x14ac:dyDescent="0.2">
      <c r="B870" s="200">
        <v>16.5677950000007</v>
      </c>
      <c r="C870" s="204">
        <v>16.611958000000701</v>
      </c>
      <c r="I870" s="203"/>
      <c r="J870" s="203"/>
    </row>
    <row r="871" spans="2:10" x14ac:dyDescent="0.2">
      <c r="B871" s="201">
        <v>16.567800000000702</v>
      </c>
      <c r="C871" s="204">
        <v>16.611959000000699</v>
      </c>
      <c r="I871" s="203"/>
      <c r="J871" s="203"/>
    </row>
    <row r="872" spans="2:10" x14ac:dyDescent="0.2">
      <c r="B872" s="200">
        <v>16.5678050000007</v>
      </c>
      <c r="C872" s="204">
        <v>16.6119600000007</v>
      </c>
      <c r="I872" s="203"/>
      <c r="J872" s="203"/>
    </row>
    <row r="873" spans="2:10" x14ac:dyDescent="0.2">
      <c r="B873" s="201">
        <v>16.567810000000701</v>
      </c>
      <c r="C873" s="204">
        <v>16.611961000000701</v>
      </c>
      <c r="I873" s="203"/>
      <c r="J873" s="203"/>
    </row>
    <row r="874" spans="2:10" x14ac:dyDescent="0.2">
      <c r="B874" s="200">
        <v>16.567815000000699</v>
      </c>
      <c r="C874" s="204">
        <v>16.611962000000698</v>
      </c>
      <c r="I874" s="203"/>
      <c r="J874" s="203"/>
    </row>
    <row r="875" spans="2:10" x14ac:dyDescent="0.2">
      <c r="B875" s="201">
        <v>16.567820000000701</v>
      </c>
      <c r="C875" s="204">
        <v>16.611963000000699</v>
      </c>
      <c r="I875" s="203"/>
      <c r="J875" s="203"/>
    </row>
    <row r="876" spans="2:10" x14ac:dyDescent="0.2">
      <c r="B876" s="200">
        <v>16.567825000000699</v>
      </c>
      <c r="C876" s="204">
        <v>16.6119640000007</v>
      </c>
      <c r="I876" s="203"/>
      <c r="J876" s="203"/>
    </row>
    <row r="877" spans="2:10" x14ac:dyDescent="0.2">
      <c r="B877" s="201">
        <v>16.567830000000701</v>
      </c>
      <c r="C877" s="204">
        <v>16.611965000000701</v>
      </c>
      <c r="I877" s="203"/>
      <c r="J877" s="203"/>
    </row>
    <row r="878" spans="2:10" x14ac:dyDescent="0.2">
      <c r="B878" s="200">
        <v>16.567835000000699</v>
      </c>
      <c r="C878" s="204">
        <v>16.611966000000699</v>
      </c>
      <c r="I878" s="203"/>
      <c r="J878" s="203"/>
    </row>
    <row r="879" spans="2:10" x14ac:dyDescent="0.2">
      <c r="B879" s="201">
        <v>16.5678400000007</v>
      </c>
      <c r="C879" s="204">
        <v>16.6119670000007</v>
      </c>
      <c r="I879" s="203"/>
      <c r="J879" s="203"/>
    </row>
    <row r="880" spans="2:10" x14ac:dyDescent="0.2">
      <c r="B880" s="200">
        <v>16.567845000000698</v>
      </c>
      <c r="C880" s="204">
        <v>16.611968000000701</v>
      </c>
      <c r="I880" s="203"/>
      <c r="J880" s="203"/>
    </row>
    <row r="881" spans="2:10" x14ac:dyDescent="0.2">
      <c r="B881" s="201">
        <v>16.5678500000007</v>
      </c>
      <c r="C881" s="204">
        <v>16.611969000000698</v>
      </c>
      <c r="I881" s="203"/>
      <c r="J881" s="203"/>
    </row>
    <row r="882" spans="2:10" x14ac:dyDescent="0.2">
      <c r="B882" s="200">
        <v>16.567855000000701</v>
      </c>
      <c r="C882" s="204">
        <v>16.611970000000699</v>
      </c>
      <c r="I882" s="203"/>
      <c r="J882" s="203"/>
    </row>
    <row r="883" spans="2:10" x14ac:dyDescent="0.2">
      <c r="B883" s="201">
        <v>16.567860000000699</v>
      </c>
      <c r="C883" s="204">
        <v>16.6119710000007</v>
      </c>
      <c r="I883" s="203"/>
      <c r="J883" s="203"/>
    </row>
    <row r="884" spans="2:10" x14ac:dyDescent="0.2">
      <c r="B884" s="200">
        <v>16.567865000000701</v>
      </c>
      <c r="C884" s="204">
        <v>16.611972000000701</v>
      </c>
      <c r="I884" s="203"/>
      <c r="J884" s="203"/>
    </row>
    <row r="885" spans="2:10" x14ac:dyDescent="0.2">
      <c r="B885" s="201">
        <v>16.567870000000699</v>
      </c>
      <c r="C885" s="204">
        <v>16.611973000000699</v>
      </c>
      <c r="I885" s="203"/>
      <c r="J885" s="203"/>
    </row>
    <row r="886" spans="2:10" x14ac:dyDescent="0.2">
      <c r="B886" s="200">
        <v>16.567875000000701</v>
      </c>
      <c r="C886" s="204">
        <v>16.6119740000007</v>
      </c>
      <c r="I886" s="203"/>
      <c r="J886" s="203"/>
    </row>
    <row r="887" spans="2:10" x14ac:dyDescent="0.2">
      <c r="B887" s="201">
        <v>16.567880000000699</v>
      </c>
      <c r="C887" s="204">
        <v>16.611975000000701</v>
      </c>
      <c r="I887" s="203"/>
      <c r="J887" s="203"/>
    </row>
    <row r="888" spans="2:10" x14ac:dyDescent="0.2">
      <c r="B888" s="200">
        <v>16.5678850000007</v>
      </c>
      <c r="C888" s="204">
        <v>16.611976000000698</v>
      </c>
      <c r="I888" s="203"/>
      <c r="J888" s="203"/>
    </row>
    <row r="889" spans="2:10" x14ac:dyDescent="0.2">
      <c r="B889" s="201">
        <v>16.567890000000698</v>
      </c>
      <c r="C889" s="204">
        <v>16.611977000000699</v>
      </c>
      <c r="I889" s="203"/>
      <c r="J889" s="203"/>
    </row>
    <row r="890" spans="2:10" x14ac:dyDescent="0.2">
      <c r="B890" s="200">
        <v>16.5678950000007</v>
      </c>
      <c r="C890" s="204">
        <v>16.6119780000007</v>
      </c>
      <c r="I890" s="203"/>
      <c r="J890" s="203"/>
    </row>
    <row r="891" spans="2:10" x14ac:dyDescent="0.2">
      <c r="B891" s="201">
        <v>16.567900000000702</v>
      </c>
      <c r="C891" s="204">
        <v>16.611979000000701</v>
      </c>
      <c r="I891" s="203"/>
      <c r="J891" s="203"/>
    </row>
    <row r="892" spans="2:10" x14ac:dyDescent="0.2">
      <c r="B892" s="200">
        <v>16.5679050000007</v>
      </c>
      <c r="C892" s="204">
        <v>16.611980000000699</v>
      </c>
      <c r="I892" s="203"/>
      <c r="J892" s="203"/>
    </row>
    <row r="893" spans="2:10" x14ac:dyDescent="0.2">
      <c r="B893" s="201">
        <v>16.567910000000701</v>
      </c>
      <c r="C893" s="204">
        <v>16.6119810000007</v>
      </c>
      <c r="I893" s="203"/>
      <c r="J893" s="203"/>
    </row>
    <row r="894" spans="2:10" x14ac:dyDescent="0.2">
      <c r="B894" s="200">
        <v>16.567915000000699</v>
      </c>
      <c r="C894" s="204">
        <v>16.611982000000701</v>
      </c>
      <c r="I894" s="203"/>
      <c r="J894" s="203"/>
    </row>
    <row r="895" spans="2:10" x14ac:dyDescent="0.2">
      <c r="B895" s="201">
        <v>16.567920000000701</v>
      </c>
      <c r="C895" s="204">
        <v>16.611983000000698</v>
      </c>
      <c r="I895" s="203"/>
      <c r="J895" s="203"/>
    </row>
    <row r="896" spans="2:10" x14ac:dyDescent="0.2">
      <c r="B896" s="200">
        <v>16.567925000000699</v>
      </c>
      <c r="C896" s="204">
        <v>16.6119840000007</v>
      </c>
      <c r="I896" s="203"/>
      <c r="J896" s="203"/>
    </row>
    <row r="897" spans="2:10" x14ac:dyDescent="0.2">
      <c r="B897" s="201">
        <v>16.5679300000007</v>
      </c>
      <c r="C897" s="204">
        <v>16.611985000000701</v>
      </c>
      <c r="I897" s="203"/>
      <c r="J897" s="203"/>
    </row>
    <row r="898" spans="2:10" x14ac:dyDescent="0.2">
      <c r="B898" s="200">
        <v>16.567935000000698</v>
      </c>
      <c r="C898" s="204">
        <v>16.611986000000702</v>
      </c>
      <c r="I898" s="203"/>
      <c r="J898" s="203"/>
    </row>
    <row r="899" spans="2:10" x14ac:dyDescent="0.2">
      <c r="B899" s="201">
        <v>16.5679400000007</v>
      </c>
      <c r="C899" s="204">
        <v>16.611987000000699</v>
      </c>
      <c r="I899" s="203"/>
      <c r="J899" s="203"/>
    </row>
    <row r="900" spans="2:10" x14ac:dyDescent="0.2">
      <c r="B900" s="200">
        <v>16.567945000000702</v>
      </c>
      <c r="C900" s="204">
        <v>16.6119880000007</v>
      </c>
      <c r="I900" s="203"/>
      <c r="J900" s="203"/>
    </row>
    <row r="901" spans="2:10" x14ac:dyDescent="0.2">
      <c r="B901" s="201">
        <v>16.5679500000007</v>
      </c>
      <c r="C901" s="204">
        <v>16.611989000000701</v>
      </c>
      <c r="I901" s="203"/>
      <c r="J901" s="203"/>
    </row>
    <row r="902" spans="2:10" x14ac:dyDescent="0.2">
      <c r="B902" s="200">
        <v>16.567955000000701</v>
      </c>
      <c r="C902" s="204">
        <v>16.611990000000699</v>
      </c>
      <c r="I902" s="203"/>
      <c r="J902" s="203"/>
    </row>
    <row r="903" spans="2:10" x14ac:dyDescent="0.2">
      <c r="B903" s="201">
        <v>16.567960000000699</v>
      </c>
      <c r="C903" s="204">
        <v>16.6119910000007</v>
      </c>
      <c r="I903" s="203"/>
      <c r="J903" s="203"/>
    </row>
    <row r="904" spans="2:10" x14ac:dyDescent="0.2">
      <c r="B904" s="200">
        <v>16.567965000000701</v>
      </c>
      <c r="C904" s="204">
        <v>16.611992000000701</v>
      </c>
      <c r="I904" s="203"/>
      <c r="J904" s="203"/>
    </row>
    <row r="905" spans="2:10" x14ac:dyDescent="0.2">
      <c r="B905" s="201">
        <v>16.567970000000699</v>
      </c>
      <c r="C905" s="204">
        <v>16.611993000000702</v>
      </c>
      <c r="I905" s="203"/>
      <c r="J905" s="203"/>
    </row>
    <row r="906" spans="2:10" x14ac:dyDescent="0.2">
      <c r="B906" s="200">
        <v>16.5679750000007</v>
      </c>
      <c r="C906" s="204">
        <v>16.611994000000699</v>
      </c>
      <c r="I906" s="203"/>
      <c r="J906" s="203"/>
    </row>
    <row r="907" spans="2:10" x14ac:dyDescent="0.2">
      <c r="B907" s="201">
        <v>16.567980000000698</v>
      </c>
      <c r="C907" s="204">
        <v>16.6119950000007</v>
      </c>
      <c r="I907" s="203"/>
      <c r="J907" s="203"/>
    </row>
    <row r="908" spans="2:10" x14ac:dyDescent="0.2">
      <c r="B908" s="200">
        <v>16.5679850000007</v>
      </c>
      <c r="C908" s="204">
        <v>16.611996000000701</v>
      </c>
      <c r="I908" s="203"/>
      <c r="J908" s="203"/>
    </row>
    <row r="909" spans="2:10" x14ac:dyDescent="0.2">
      <c r="B909" s="201">
        <v>16.567990000000702</v>
      </c>
      <c r="C909" s="204">
        <v>16.611997000000699</v>
      </c>
      <c r="I909" s="203"/>
      <c r="J909" s="203"/>
    </row>
    <row r="910" spans="2:10" x14ac:dyDescent="0.2">
      <c r="B910" s="200">
        <v>16.5679950000007</v>
      </c>
      <c r="C910" s="204">
        <v>16.6119980000007</v>
      </c>
      <c r="I910" s="203"/>
      <c r="J910" s="203"/>
    </row>
    <row r="911" spans="2:10" x14ac:dyDescent="0.2">
      <c r="B911" s="201">
        <v>16.568000000000701</v>
      </c>
      <c r="C911" s="204">
        <v>16.611999000000701</v>
      </c>
      <c r="I911" s="203"/>
      <c r="J911" s="203"/>
    </row>
    <row r="912" spans="2:10" x14ac:dyDescent="0.2">
      <c r="B912" s="200">
        <v>16.568005000000699</v>
      </c>
      <c r="C912" s="204">
        <v>16.612000000000702</v>
      </c>
      <c r="I912" s="203"/>
      <c r="J912" s="203"/>
    </row>
    <row r="913" spans="2:10" x14ac:dyDescent="0.2">
      <c r="B913" s="201">
        <v>16.568010000000701</v>
      </c>
      <c r="C913" s="204">
        <v>16.612001000000699</v>
      </c>
      <c r="I913" s="203"/>
      <c r="J913" s="203"/>
    </row>
    <row r="914" spans="2:10" x14ac:dyDescent="0.2">
      <c r="B914" s="200">
        <v>16.568015000000699</v>
      </c>
      <c r="C914" s="204">
        <v>16.6120020000007</v>
      </c>
      <c r="I914" s="203"/>
      <c r="J914" s="203"/>
    </row>
    <row r="915" spans="2:10" x14ac:dyDescent="0.2">
      <c r="B915" s="201">
        <v>16.568020000000701</v>
      </c>
      <c r="C915" s="204">
        <v>16.612003000000701</v>
      </c>
      <c r="I915" s="203"/>
      <c r="J915" s="203"/>
    </row>
    <row r="916" spans="2:10" x14ac:dyDescent="0.2">
      <c r="B916" s="200">
        <v>16.568025000000699</v>
      </c>
      <c r="C916" s="204">
        <v>16.612004000000699</v>
      </c>
      <c r="I916" s="203"/>
      <c r="J916" s="203"/>
    </row>
    <row r="917" spans="2:10" x14ac:dyDescent="0.2">
      <c r="B917" s="201">
        <v>16.5680300000007</v>
      </c>
      <c r="C917" s="204">
        <v>16.6120050000007</v>
      </c>
      <c r="I917" s="203"/>
      <c r="J917" s="203"/>
    </row>
    <row r="918" spans="2:10" x14ac:dyDescent="0.2">
      <c r="B918" s="200">
        <v>16.568035000000702</v>
      </c>
      <c r="C918" s="204">
        <v>16.6120060000008</v>
      </c>
      <c r="I918" s="203"/>
      <c r="J918" s="203"/>
    </row>
    <row r="919" spans="2:10" x14ac:dyDescent="0.2">
      <c r="B919" s="201">
        <v>16.5680400000007</v>
      </c>
      <c r="C919" s="204">
        <v>16.612007000000801</v>
      </c>
      <c r="I919" s="203"/>
      <c r="J919" s="203"/>
    </row>
    <row r="920" spans="2:10" x14ac:dyDescent="0.2">
      <c r="B920" s="200">
        <v>16.568045000000598</v>
      </c>
      <c r="C920" s="204">
        <v>16.612008000000799</v>
      </c>
      <c r="I920" s="203"/>
      <c r="J920" s="203"/>
    </row>
    <row r="921" spans="2:10" x14ac:dyDescent="0.2">
      <c r="B921" s="201">
        <v>16.5680500000006</v>
      </c>
      <c r="C921" s="204">
        <v>16.6120090000008</v>
      </c>
      <c r="I921" s="203"/>
      <c r="J921" s="203"/>
    </row>
    <row r="922" spans="2:10" x14ac:dyDescent="0.2">
      <c r="B922" s="200">
        <v>16.568055000000601</v>
      </c>
      <c r="C922" s="204">
        <v>16.612010000000801</v>
      </c>
      <c r="I922" s="203"/>
      <c r="J922" s="203"/>
    </row>
    <row r="923" spans="2:10" x14ac:dyDescent="0.2">
      <c r="B923" s="201">
        <v>16.5680600000006</v>
      </c>
      <c r="C923" s="204">
        <v>16.612011000000798</v>
      </c>
      <c r="I923" s="203"/>
      <c r="J923" s="203"/>
    </row>
    <row r="924" spans="2:10" x14ac:dyDescent="0.2">
      <c r="B924" s="200">
        <v>16.568065000000601</v>
      </c>
      <c r="C924" s="204">
        <v>16.612012000000799</v>
      </c>
      <c r="I924" s="203"/>
      <c r="J924" s="203"/>
    </row>
    <row r="925" spans="2:10" x14ac:dyDescent="0.2">
      <c r="B925" s="201">
        <v>16.568070000000599</v>
      </c>
      <c r="C925" s="204">
        <v>16.6120130000008</v>
      </c>
      <c r="I925" s="203"/>
      <c r="J925" s="203"/>
    </row>
    <row r="926" spans="2:10" x14ac:dyDescent="0.2">
      <c r="B926" s="200">
        <v>16.568075000000601</v>
      </c>
      <c r="C926" s="204">
        <v>16.612014000000801</v>
      </c>
      <c r="I926" s="203"/>
      <c r="J926" s="203"/>
    </row>
    <row r="927" spans="2:10" x14ac:dyDescent="0.2">
      <c r="B927" s="201">
        <v>16.568080000000599</v>
      </c>
      <c r="C927" s="204">
        <v>16.612015000000799</v>
      </c>
      <c r="I927" s="203"/>
      <c r="J927" s="203"/>
    </row>
    <row r="928" spans="2:10" x14ac:dyDescent="0.2">
      <c r="B928" s="200">
        <v>16.5680850000006</v>
      </c>
      <c r="C928" s="204">
        <v>16.6120160000008</v>
      </c>
      <c r="I928" s="203"/>
      <c r="J928" s="203"/>
    </row>
    <row r="929" spans="2:10" x14ac:dyDescent="0.2">
      <c r="B929" s="201">
        <v>16.568090000000598</v>
      </c>
      <c r="C929" s="204">
        <v>16.612017000000801</v>
      </c>
      <c r="I929" s="203"/>
      <c r="J929" s="203"/>
    </row>
    <row r="930" spans="2:10" x14ac:dyDescent="0.2">
      <c r="B930" s="200">
        <v>16.5680950000006</v>
      </c>
      <c r="C930" s="204">
        <v>16.612018000000798</v>
      </c>
      <c r="I930" s="203"/>
      <c r="J930" s="203"/>
    </row>
    <row r="931" spans="2:10" x14ac:dyDescent="0.2">
      <c r="B931" s="201">
        <v>16.568100000000602</v>
      </c>
      <c r="C931" s="204">
        <v>16.612019000000799</v>
      </c>
      <c r="I931" s="203"/>
      <c r="J931" s="203"/>
    </row>
    <row r="932" spans="2:10" x14ac:dyDescent="0.2">
      <c r="B932" s="200">
        <v>16.5681050000006</v>
      </c>
      <c r="C932" s="204">
        <v>16.6120200000008</v>
      </c>
      <c r="I932" s="203"/>
      <c r="J932" s="203"/>
    </row>
    <row r="933" spans="2:10" x14ac:dyDescent="0.2">
      <c r="B933" s="201">
        <v>16.568110000000601</v>
      </c>
      <c r="C933" s="204">
        <v>16.612021000000802</v>
      </c>
      <c r="I933" s="203"/>
      <c r="J933" s="203"/>
    </row>
    <row r="934" spans="2:10" x14ac:dyDescent="0.2">
      <c r="B934" s="200">
        <v>16.568115000000599</v>
      </c>
      <c r="C934" s="204">
        <v>16.612022000000799</v>
      </c>
      <c r="I934" s="203"/>
      <c r="J934" s="203"/>
    </row>
    <row r="935" spans="2:10" x14ac:dyDescent="0.2">
      <c r="B935" s="201">
        <v>16.568120000000601</v>
      </c>
      <c r="C935" s="204">
        <v>16.6120230000008</v>
      </c>
      <c r="I935" s="203"/>
      <c r="J935" s="203"/>
    </row>
    <row r="936" spans="2:10" x14ac:dyDescent="0.2">
      <c r="B936" s="200">
        <v>16.568125000000599</v>
      </c>
      <c r="C936" s="204">
        <v>16.612024000000801</v>
      </c>
      <c r="I936" s="203"/>
      <c r="J936" s="203"/>
    </row>
    <row r="937" spans="2:10" x14ac:dyDescent="0.2">
      <c r="B937" s="201">
        <v>16.5681300000006</v>
      </c>
      <c r="C937" s="204">
        <v>16.612025000000799</v>
      </c>
      <c r="I937" s="203"/>
      <c r="J937" s="203"/>
    </row>
    <row r="938" spans="2:10" x14ac:dyDescent="0.2">
      <c r="B938" s="200">
        <v>16.568135000000598</v>
      </c>
      <c r="C938" s="204">
        <v>16.6120260000008</v>
      </c>
      <c r="I938" s="203"/>
      <c r="J938" s="203"/>
    </row>
    <row r="939" spans="2:10" x14ac:dyDescent="0.2">
      <c r="B939" s="201">
        <v>16.5681400000006</v>
      </c>
      <c r="C939" s="204">
        <v>16.612027000000801</v>
      </c>
      <c r="I939" s="203"/>
      <c r="J939" s="203"/>
    </row>
    <row r="940" spans="2:10" x14ac:dyDescent="0.2">
      <c r="B940" s="200">
        <v>16.568145000000602</v>
      </c>
      <c r="C940" s="204">
        <v>16.612028000000802</v>
      </c>
      <c r="I940" s="203"/>
      <c r="J940" s="203"/>
    </row>
    <row r="941" spans="2:10" x14ac:dyDescent="0.2">
      <c r="B941" s="201">
        <v>16.5681500000006</v>
      </c>
      <c r="C941" s="204">
        <v>16.612029000000799</v>
      </c>
      <c r="I941" s="203"/>
      <c r="J941" s="203"/>
    </row>
    <row r="942" spans="2:10" x14ac:dyDescent="0.2">
      <c r="B942" s="200">
        <v>16.568155000000601</v>
      </c>
      <c r="C942" s="204">
        <v>16.6120300000008</v>
      </c>
      <c r="I942" s="203"/>
      <c r="J942" s="203"/>
    </row>
    <row r="943" spans="2:10" x14ac:dyDescent="0.2">
      <c r="B943" s="201">
        <v>16.568160000000599</v>
      </c>
      <c r="C943" s="204">
        <v>16.612031000000801</v>
      </c>
      <c r="I943" s="203"/>
      <c r="J943" s="203"/>
    </row>
    <row r="944" spans="2:10" x14ac:dyDescent="0.2">
      <c r="B944" s="200">
        <v>16.568165000000601</v>
      </c>
      <c r="C944" s="204">
        <v>16.612032000000799</v>
      </c>
      <c r="I944" s="203"/>
      <c r="J944" s="203"/>
    </row>
    <row r="945" spans="2:10" x14ac:dyDescent="0.2">
      <c r="B945" s="201">
        <v>16.568170000000599</v>
      </c>
      <c r="C945" s="204">
        <v>16.6120330000008</v>
      </c>
      <c r="I945" s="203"/>
      <c r="J945" s="203"/>
    </row>
    <row r="946" spans="2:10" x14ac:dyDescent="0.2">
      <c r="B946" s="200">
        <v>16.568175000000601</v>
      </c>
      <c r="C946" s="204">
        <v>16.612034000000801</v>
      </c>
      <c r="I946" s="203"/>
      <c r="J946" s="203"/>
    </row>
    <row r="947" spans="2:10" x14ac:dyDescent="0.2">
      <c r="B947" s="201">
        <v>16.568180000000599</v>
      </c>
      <c r="C947" s="204">
        <v>16.612035000000802</v>
      </c>
      <c r="I947" s="203"/>
      <c r="J947" s="203"/>
    </row>
    <row r="948" spans="2:10" x14ac:dyDescent="0.2">
      <c r="B948" s="200">
        <v>16.5681850000006</v>
      </c>
      <c r="C948" s="204">
        <v>16.612036000000799</v>
      </c>
      <c r="I948" s="203"/>
      <c r="J948" s="203"/>
    </row>
    <row r="949" spans="2:10" x14ac:dyDescent="0.2">
      <c r="B949" s="201">
        <v>16.568190000000602</v>
      </c>
      <c r="C949" s="204">
        <v>16.6120370000008</v>
      </c>
      <c r="I949" s="203"/>
      <c r="J949" s="203"/>
    </row>
    <row r="950" spans="2:10" x14ac:dyDescent="0.2">
      <c r="B950" s="200">
        <v>16.5681950000006</v>
      </c>
      <c r="C950" s="204">
        <v>16.612038000000801</v>
      </c>
      <c r="I950" s="203"/>
      <c r="J950" s="203"/>
    </row>
    <row r="951" spans="2:10" x14ac:dyDescent="0.2">
      <c r="B951" s="201">
        <v>16.568200000000601</v>
      </c>
      <c r="C951" s="204">
        <v>16.612039000000799</v>
      </c>
      <c r="I951" s="203"/>
      <c r="J951" s="203"/>
    </row>
    <row r="952" spans="2:10" x14ac:dyDescent="0.2">
      <c r="B952" s="200">
        <v>16.568205000000599</v>
      </c>
      <c r="C952" s="204">
        <v>16.6120400000008</v>
      </c>
      <c r="I952" s="203"/>
      <c r="J952" s="203"/>
    </row>
    <row r="953" spans="2:10" x14ac:dyDescent="0.2">
      <c r="B953" s="201">
        <v>16.568210000000601</v>
      </c>
      <c r="C953" s="204">
        <v>16.612041000000801</v>
      </c>
      <c r="I953" s="203"/>
      <c r="J953" s="203"/>
    </row>
    <row r="954" spans="2:10" x14ac:dyDescent="0.2">
      <c r="B954" s="200">
        <v>16.568215000000599</v>
      </c>
      <c r="C954" s="204">
        <v>16.612042000000798</v>
      </c>
      <c r="I954" s="203"/>
      <c r="J954" s="203"/>
    </row>
    <row r="955" spans="2:10" x14ac:dyDescent="0.2">
      <c r="B955" s="201">
        <v>16.568220000000601</v>
      </c>
      <c r="C955" s="204">
        <v>16.612043000000799</v>
      </c>
      <c r="I955" s="203"/>
      <c r="J955" s="203"/>
    </row>
    <row r="956" spans="2:10" x14ac:dyDescent="0.2">
      <c r="B956" s="200">
        <v>16.568225000000599</v>
      </c>
      <c r="C956" s="204">
        <v>16.6120440000008</v>
      </c>
      <c r="I956" s="203"/>
      <c r="J956" s="203"/>
    </row>
    <row r="957" spans="2:10" x14ac:dyDescent="0.2">
      <c r="B957" s="201">
        <v>16.5682300000006</v>
      </c>
      <c r="C957" s="204">
        <v>16.612045000000801</v>
      </c>
      <c r="I957" s="203"/>
      <c r="J957" s="203"/>
    </row>
    <row r="958" spans="2:10" x14ac:dyDescent="0.2">
      <c r="B958" s="200">
        <v>16.568235000000598</v>
      </c>
      <c r="C958" s="204">
        <v>16.612046000000799</v>
      </c>
      <c r="I958" s="203"/>
      <c r="J958" s="203"/>
    </row>
    <row r="959" spans="2:10" x14ac:dyDescent="0.2">
      <c r="B959" s="201">
        <v>16.5682400000006</v>
      </c>
      <c r="C959" s="204">
        <v>16.6120470000008</v>
      </c>
      <c r="I959" s="203"/>
      <c r="J959" s="203"/>
    </row>
    <row r="960" spans="2:10" x14ac:dyDescent="0.2">
      <c r="B960" s="200">
        <v>16.568245000000601</v>
      </c>
      <c r="C960" s="204">
        <v>16.612048000000801</v>
      </c>
      <c r="I960" s="203"/>
      <c r="J960" s="203"/>
    </row>
    <row r="961" spans="2:10" x14ac:dyDescent="0.2">
      <c r="B961" s="201">
        <v>16.568250000000599</v>
      </c>
      <c r="C961" s="204">
        <v>16.612049000000798</v>
      </c>
      <c r="I961" s="203"/>
      <c r="J961" s="203"/>
    </row>
    <row r="962" spans="2:10" x14ac:dyDescent="0.2">
      <c r="B962" s="200">
        <v>16.568255000000601</v>
      </c>
      <c r="C962" s="204">
        <v>16.612050000000799</v>
      </c>
      <c r="I962" s="203"/>
      <c r="J962" s="203"/>
    </row>
    <row r="963" spans="2:10" x14ac:dyDescent="0.2">
      <c r="B963" s="201">
        <v>16.568260000000599</v>
      </c>
      <c r="C963" s="204">
        <v>16.6120510000008</v>
      </c>
      <c r="I963" s="203"/>
      <c r="J963" s="203"/>
    </row>
    <row r="964" spans="2:10" x14ac:dyDescent="0.2">
      <c r="B964" s="200">
        <v>16.568265000000601</v>
      </c>
      <c r="C964" s="204">
        <v>16.612052000000801</v>
      </c>
      <c r="I964" s="203"/>
      <c r="J964" s="203"/>
    </row>
    <row r="965" spans="2:10" x14ac:dyDescent="0.2">
      <c r="B965" s="201">
        <v>16.568270000000599</v>
      </c>
      <c r="C965" s="204">
        <v>16.612053000000799</v>
      </c>
      <c r="I965" s="203"/>
      <c r="J965" s="203"/>
    </row>
    <row r="966" spans="2:10" x14ac:dyDescent="0.2">
      <c r="B966" s="200">
        <v>16.5682750000006</v>
      </c>
      <c r="C966" s="204">
        <v>16.6120540000008</v>
      </c>
      <c r="I966" s="203"/>
      <c r="J966" s="203"/>
    </row>
    <row r="967" spans="2:10" x14ac:dyDescent="0.2">
      <c r="B967" s="201">
        <v>16.568280000000598</v>
      </c>
      <c r="C967" s="204">
        <v>16.612055000000801</v>
      </c>
      <c r="I967" s="203"/>
      <c r="J967" s="203"/>
    </row>
    <row r="968" spans="2:10" x14ac:dyDescent="0.2">
      <c r="B968" s="200">
        <v>16.5682850000006</v>
      </c>
      <c r="C968" s="204">
        <v>16.612056000000798</v>
      </c>
      <c r="I968" s="203"/>
      <c r="J968" s="203"/>
    </row>
    <row r="969" spans="2:10" x14ac:dyDescent="0.2">
      <c r="B969" s="201">
        <v>16.568290000000601</v>
      </c>
      <c r="C969" s="204">
        <v>16.612057000000799</v>
      </c>
      <c r="I969" s="203"/>
      <c r="J969" s="203"/>
    </row>
    <row r="970" spans="2:10" x14ac:dyDescent="0.2">
      <c r="B970" s="200">
        <v>16.5682950000005</v>
      </c>
      <c r="C970" s="204">
        <v>16.6120580000008</v>
      </c>
      <c r="I970" s="203"/>
      <c r="J970" s="203"/>
    </row>
    <row r="971" spans="2:10" x14ac:dyDescent="0.2">
      <c r="B971" s="201">
        <v>16.568300000000502</v>
      </c>
      <c r="C971" s="204">
        <v>16.612059000000801</v>
      </c>
      <c r="I971" s="203"/>
      <c r="J971" s="203"/>
    </row>
    <row r="972" spans="2:10" x14ac:dyDescent="0.2">
      <c r="B972" s="200">
        <v>16.5683050000005</v>
      </c>
      <c r="C972" s="204">
        <v>16.612060000000799</v>
      </c>
      <c r="I972" s="203"/>
      <c r="J972" s="203"/>
    </row>
    <row r="973" spans="2:10" x14ac:dyDescent="0.2">
      <c r="B973" s="201">
        <v>16.568310000000501</v>
      </c>
      <c r="C973" s="204">
        <v>16.6120610000008</v>
      </c>
      <c r="I973" s="203"/>
      <c r="J973" s="203"/>
    </row>
    <row r="974" spans="2:10" x14ac:dyDescent="0.2">
      <c r="B974" s="200">
        <v>16.568315000000499</v>
      </c>
      <c r="C974" s="204">
        <v>16.612062000000801</v>
      </c>
      <c r="I974" s="203"/>
      <c r="J974" s="203"/>
    </row>
    <row r="975" spans="2:10" x14ac:dyDescent="0.2">
      <c r="B975" s="201">
        <v>16.568320000000501</v>
      </c>
      <c r="C975" s="204">
        <v>16.612063000000798</v>
      </c>
      <c r="I975" s="203"/>
      <c r="J975" s="203"/>
    </row>
    <row r="976" spans="2:10" x14ac:dyDescent="0.2">
      <c r="B976" s="200">
        <v>16.568325000000499</v>
      </c>
      <c r="C976" s="204">
        <v>16.6120640000008</v>
      </c>
      <c r="I976" s="203"/>
      <c r="J976" s="203"/>
    </row>
    <row r="977" spans="2:10" x14ac:dyDescent="0.2">
      <c r="B977" s="201">
        <v>16.5683300000005</v>
      </c>
      <c r="C977" s="204">
        <v>16.612065000000801</v>
      </c>
      <c r="I977" s="203"/>
      <c r="J977" s="203"/>
    </row>
    <row r="978" spans="2:10" x14ac:dyDescent="0.2">
      <c r="B978" s="200">
        <v>16.568335000000499</v>
      </c>
      <c r="C978" s="204">
        <v>16.612066000000802</v>
      </c>
      <c r="I978" s="203"/>
      <c r="J978" s="203"/>
    </row>
    <row r="979" spans="2:10" x14ac:dyDescent="0.2">
      <c r="B979" s="201">
        <v>16.5683400000005</v>
      </c>
      <c r="C979" s="204">
        <v>16.612067000000799</v>
      </c>
      <c r="I979" s="203"/>
      <c r="J979" s="203"/>
    </row>
    <row r="980" spans="2:10" x14ac:dyDescent="0.2">
      <c r="B980" s="200">
        <v>16.568345000000502</v>
      </c>
      <c r="C980" s="204">
        <v>16.6120680000008</v>
      </c>
      <c r="I980" s="203"/>
      <c r="J980" s="203"/>
    </row>
    <row r="981" spans="2:10" x14ac:dyDescent="0.2">
      <c r="B981" s="201">
        <v>16.5683500000005</v>
      </c>
      <c r="C981" s="204">
        <v>16.612069000000801</v>
      </c>
      <c r="I981" s="203"/>
      <c r="J981" s="203"/>
    </row>
    <row r="982" spans="2:10" x14ac:dyDescent="0.2">
      <c r="B982" s="200">
        <v>16.568355000000501</v>
      </c>
      <c r="C982" s="204">
        <v>16.612070000000799</v>
      </c>
      <c r="I982" s="203"/>
      <c r="J982" s="203"/>
    </row>
    <row r="983" spans="2:10" x14ac:dyDescent="0.2">
      <c r="B983" s="201">
        <v>16.568360000000499</v>
      </c>
      <c r="C983" s="204">
        <v>16.6120710000008</v>
      </c>
      <c r="I983" s="203"/>
      <c r="J983" s="203"/>
    </row>
    <row r="984" spans="2:10" x14ac:dyDescent="0.2">
      <c r="B984" s="200">
        <v>16.568365000000501</v>
      </c>
      <c r="C984" s="204">
        <v>16.612072000000801</v>
      </c>
      <c r="I984" s="203"/>
      <c r="J984" s="203"/>
    </row>
    <row r="985" spans="2:10" x14ac:dyDescent="0.2">
      <c r="B985" s="201">
        <v>16.568370000000499</v>
      </c>
      <c r="C985" s="204">
        <v>16.612073000000802</v>
      </c>
      <c r="I985" s="203"/>
      <c r="J985" s="203"/>
    </row>
    <row r="986" spans="2:10" x14ac:dyDescent="0.2">
      <c r="B986" s="200">
        <v>16.568375000000501</v>
      </c>
      <c r="C986" s="204">
        <v>16.612074000000799</v>
      </c>
      <c r="I986" s="203"/>
      <c r="J986" s="203"/>
    </row>
    <row r="987" spans="2:10" x14ac:dyDescent="0.2">
      <c r="B987" s="201">
        <v>16.568380000000499</v>
      </c>
      <c r="C987" s="204">
        <v>16.6120750000008</v>
      </c>
      <c r="I987" s="203"/>
      <c r="J987" s="203"/>
    </row>
    <row r="988" spans="2:10" x14ac:dyDescent="0.2">
      <c r="B988" s="200">
        <v>16.5683850000005</v>
      </c>
      <c r="C988" s="204">
        <v>16.612076000000801</v>
      </c>
      <c r="I988" s="203"/>
      <c r="J988" s="203"/>
    </row>
    <row r="989" spans="2:10" x14ac:dyDescent="0.2">
      <c r="B989" s="201">
        <v>16.568390000000502</v>
      </c>
      <c r="C989" s="204">
        <v>16.612077000000799</v>
      </c>
      <c r="I989" s="203"/>
      <c r="J989" s="203"/>
    </row>
    <row r="990" spans="2:10" x14ac:dyDescent="0.2">
      <c r="B990" s="200">
        <v>16.5683950000005</v>
      </c>
      <c r="C990" s="204">
        <v>16.6120780000008</v>
      </c>
      <c r="I990" s="203"/>
      <c r="J990" s="203"/>
    </row>
    <row r="991" spans="2:10" x14ac:dyDescent="0.2">
      <c r="B991" s="201">
        <v>16.568400000000501</v>
      </c>
      <c r="C991" s="204">
        <v>16.612079000000801</v>
      </c>
      <c r="I991" s="203"/>
      <c r="J991" s="203"/>
    </row>
    <row r="992" spans="2:10" x14ac:dyDescent="0.2">
      <c r="B992" s="200">
        <v>16.568405000000499</v>
      </c>
      <c r="C992" s="204">
        <v>16.612080000000802</v>
      </c>
      <c r="I992" s="203"/>
      <c r="J992" s="203"/>
    </row>
    <row r="993" spans="2:10" x14ac:dyDescent="0.2">
      <c r="B993" s="201">
        <v>16.568410000000501</v>
      </c>
      <c r="C993" s="204">
        <v>16.612081000000799</v>
      </c>
      <c r="I993" s="203"/>
      <c r="J993" s="203"/>
    </row>
    <row r="994" spans="2:10" x14ac:dyDescent="0.2">
      <c r="B994" s="200">
        <v>16.568415000000499</v>
      </c>
      <c r="C994" s="204">
        <v>16.6120820000008</v>
      </c>
      <c r="I994" s="203"/>
      <c r="J994" s="203"/>
    </row>
    <row r="995" spans="2:10" x14ac:dyDescent="0.2">
      <c r="B995" s="201">
        <v>16.568420000000501</v>
      </c>
      <c r="C995" s="204">
        <v>16.612083000000801</v>
      </c>
      <c r="I995" s="203"/>
      <c r="J995" s="203"/>
    </row>
    <row r="996" spans="2:10" x14ac:dyDescent="0.2">
      <c r="B996" s="200">
        <v>16.568425000000499</v>
      </c>
      <c r="C996" s="204">
        <v>16.612084000000799</v>
      </c>
      <c r="I996" s="203"/>
      <c r="J996" s="203"/>
    </row>
    <row r="997" spans="2:10" x14ac:dyDescent="0.2">
      <c r="B997" s="201">
        <v>16.5684300000005</v>
      </c>
      <c r="C997" s="204">
        <v>16.6120850000008</v>
      </c>
      <c r="I997" s="203"/>
      <c r="J997" s="203"/>
    </row>
    <row r="998" spans="2:10" x14ac:dyDescent="0.2">
      <c r="B998" s="200">
        <v>16.568435000000498</v>
      </c>
      <c r="C998" s="204">
        <v>16.612086000000801</v>
      </c>
      <c r="I998" s="203"/>
      <c r="J998" s="203"/>
    </row>
    <row r="999" spans="2:10" x14ac:dyDescent="0.2">
      <c r="B999" s="201">
        <v>16.5684400000005</v>
      </c>
      <c r="C999" s="204">
        <v>16.612087000000798</v>
      </c>
      <c r="I999" s="203"/>
      <c r="J999" s="203"/>
    </row>
    <row r="1000" spans="2:10" x14ac:dyDescent="0.2">
      <c r="B1000" s="200">
        <v>16.568445000000501</v>
      </c>
      <c r="C1000" s="204">
        <v>16.612088000000799</v>
      </c>
      <c r="I1000" s="203"/>
      <c r="J1000" s="203"/>
    </row>
    <row r="1001" spans="2:10" x14ac:dyDescent="0.2">
      <c r="B1001" s="201">
        <v>16.5684500000005</v>
      </c>
      <c r="C1001" s="204">
        <v>16.6120890000008</v>
      </c>
      <c r="I1001" s="203"/>
      <c r="J1001" s="203"/>
    </row>
    <row r="1002" spans="2:10" x14ac:dyDescent="0.2">
      <c r="B1002" s="200">
        <v>16.568455000000501</v>
      </c>
      <c r="C1002" s="204">
        <v>16.612090000000801</v>
      </c>
      <c r="I1002" s="203"/>
      <c r="J1002" s="203"/>
    </row>
    <row r="1003" spans="2:10" x14ac:dyDescent="0.2">
      <c r="B1003" s="201">
        <v>16.568460000000499</v>
      </c>
      <c r="C1003" s="204">
        <v>16.612091000000799</v>
      </c>
      <c r="I1003" s="203"/>
      <c r="J1003" s="203"/>
    </row>
    <row r="1004" spans="2:10" x14ac:dyDescent="0.2">
      <c r="B1004" s="200">
        <v>16.568465000000501</v>
      </c>
      <c r="C1004" s="204">
        <v>16.6120920000008</v>
      </c>
      <c r="I1004" s="203"/>
      <c r="J1004" s="203"/>
    </row>
    <row r="1005" spans="2:10" x14ac:dyDescent="0.2">
      <c r="B1005" s="201">
        <v>16.568470000000499</v>
      </c>
      <c r="C1005" s="204">
        <v>16.612093000000801</v>
      </c>
      <c r="I1005" s="203"/>
      <c r="J1005" s="203"/>
    </row>
    <row r="1006" spans="2:10" x14ac:dyDescent="0.2">
      <c r="B1006" s="200">
        <v>16.5684750000005</v>
      </c>
      <c r="C1006" s="204">
        <v>16.612094000000798</v>
      </c>
      <c r="I1006" s="203"/>
      <c r="J1006" s="203"/>
    </row>
    <row r="1007" spans="2:10" x14ac:dyDescent="0.2">
      <c r="B1007" s="201">
        <v>16.568480000000498</v>
      </c>
      <c r="C1007" s="204">
        <v>16.612095000000799</v>
      </c>
      <c r="I1007" s="203"/>
      <c r="J1007" s="203"/>
    </row>
    <row r="1008" spans="2:10" x14ac:dyDescent="0.2">
      <c r="B1008" s="200">
        <v>16.5684850000005</v>
      </c>
      <c r="C1008" s="204">
        <v>16.6120960000008</v>
      </c>
      <c r="I1008" s="203"/>
      <c r="J1008" s="203"/>
    </row>
    <row r="1009" spans="2:10" x14ac:dyDescent="0.2">
      <c r="B1009" s="201">
        <v>16.568490000000502</v>
      </c>
      <c r="C1009" s="204">
        <v>16.612097000000801</v>
      </c>
      <c r="I1009" s="203"/>
      <c r="J1009" s="203"/>
    </row>
    <row r="1010" spans="2:10" x14ac:dyDescent="0.2">
      <c r="B1010" s="200">
        <v>16.5684950000005</v>
      </c>
      <c r="C1010" s="204">
        <v>16.612098000000799</v>
      </c>
      <c r="I1010" s="203"/>
      <c r="J1010" s="203"/>
    </row>
    <row r="1011" spans="2:10" x14ac:dyDescent="0.2">
      <c r="B1011" s="201">
        <v>16.568500000000501</v>
      </c>
      <c r="C1011" s="204">
        <v>16.6120990000008</v>
      </c>
      <c r="I1011" s="203"/>
      <c r="J1011" s="203"/>
    </row>
    <row r="1012" spans="2:10" x14ac:dyDescent="0.2">
      <c r="B1012" s="200">
        <v>16.568505000000499</v>
      </c>
      <c r="C1012" s="204">
        <v>16.612100000000801</v>
      </c>
      <c r="I1012" s="203"/>
      <c r="J1012" s="203"/>
    </row>
    <row r="1013" spans="2:10" x14ac:dyDescent="0.2">
      <c r="B1013" s="201">
        <v>16.568510000000501</v>
      </c>
      <c r="C1013" s="204">
        <v>16.612101000000798</v>
      </c>
      <c r="I1013" s="203"/>
      <c r="J1013" s="203"/>
    </row>
    <row r="1014" spans="2:10" x14ac:dyDescent="0.2">
      <c r="B1014" s="200">
        <v>16.568515000000499</v>
      </c>
      <c r="C1014" s="204">
        <v>16.6121020000008</v>
      </c>
      <c r="I1014" s="203"/>
      <c r="J1014" s="203"/>
    </row>
    <row r="1015" spans="2:10" x14ac:dyDescent="0.2">
      <c r="B1015" s="201">
        <v>16.5685200000005</v>
      </c>
      <c r="C1015" s="204">
        <v>16.6121030000009</v>
      </c>
      <c r="I1015" s="203"/>
      <c r="J1015" s="203"/>
    </row>
    <row r="1016" spans="2:10" x14ac:dyDescent="0.2">
      <c r="B1016" s="200">
        <v>16.568525000000498</v>
      </c>
      <c r="C1016" s="204">
        <v>16.612104000000901</v>
      </c>
      <c r="I1016" s="203"/>
      <c r="J1016" s="203"/>
    </row>
    <row r="1017" spans="2:10" x14ac:dyDescent="0.2">
      <c r="B1017" s="201">
        <v>16.5685300000005</v>
      </c>
      <c r="C1017" s="204">
        <v>16.612105000000899</v>
      </c>
      <c r="I1017" s="203"/>
      <c r="J1017" s="203"/>
    </row>
    <row r="1018" spans="2:10" x14ac:dyDescent="0.2">
      <c r="B1018" s="200">
        <v>16.568535000000502</v>
      </c>
      <c r="C1018" s="204">
        <v>16.6121060000009</v>
      </c>
      <c r="I1018" s="203"/>
      <c r="J1018" s="203"/>
    </row>
    <row r="1019" spans="2:10" x14ac:dyDescent="0.2">
      <c r="B1019" s="201">
        <v>16.5685400000005</v>
      </c>
      <c r="C1019" s="204">
        <v>16.612107000000901</v>
      </c>
      <c r="I1019" s="203"/>
      <c r="J1019" s="203"/>
    </row>
    <row r="1020" spans="2:10" x14ac:dyDescent="0.2">
      <c r="B1020" s="200">
        <v>16.568545000000501</v>
      </c>
      <c r="C1020" s="204">
        <v>16.612108000000902</v>
      </c>
      <c r="I1020" s="203"/>
      <c r="J1020" s="203"/>
    </row>
    <row r="1021" spans="2:10" x14ac:dyDescent="0.2">
      <c r="B1021" s="201">
        <v>16.5685500000004</v>
      </c>
      <c r="C1021" s="204">
        <v>16.612109000000899</v>
      </c>
      <c r="I1021" s="203"/>
      <c r="J1021" s="203"/>
    </row>
    <row r="1022" spans="2:10" x14ac:dyDescent="0.2">
      <c r="B1022" s="200">
        <v>16.568555000000401</v>
      </c>
      <c r="C1022" s="204">
        <v>16.6121100000009</v>
      </c>
      <c r="I1022" s="203"/>
      <c r="J1022" s="203"/>
    </row>
    <row r="1023" spans="2:10" x14ac:dyDescent="0.2">
      <c r="B1023" s="201">
        <v>16.568560000000399</v>
      </c>
      <c r="C1023" s="204">
        <v>16.612111000000901</v>
      </c>
      <c r="I1023" s="203"/>
      <c r="J1023" s="203"/>
    </row>
    <row r="1024" spans="2:10" x14ac:dyDescent="0.2">
      <c r="B1024" s="200">
        <v>16.568565000000401</v>
      </c>
      <c r="C1024" s="204">
        <v>16.612112000000899</v>
      </c>
      <c r="I1024" s="203"/>
      <c r="J1024" s="203"/>
    </row>
    <row r="1025" spans="2:10" x14ac:dyDescent="0.2">
      <c r="B1025" s="201">
        <v>16.568570000000399</v>
      </c>
      <c r="C1025" s="204">
        <v>16.6121130000009</v>
      </c>
      <c r="I1025" s="203"/>
      <c r="J1025" s="203"/>
    </row>
    <row r="1026" spans="2:10" x14ac:dyDescent="0.2">
      <c r="B1026" s="200">
        <v>16.568575000000401</v>
      </c>
      <c r="C1026" s="204">
        <v>16.612114000000901</v>
      </c>
      <c r="I1026" s="203"/>
      <c r="J1026" s="203"/>
    </row>
    <row r="1027" spans="2:10" x14ac:dyDescent="0.2">
      <c r="B1027" s="201">
        <v>16.568580000000399</v>
      </c>
      <c r="C1027" s="204">
        <v>16.612115000000902</v>
      </c>
      <c r="I1027" s="203"/>
      <c r="J1027" s="203"/>
    </row>
    <row r="1028" spans="2:10" x14ac:dyDescent="0.2">
      <c r="B1028" s="200">
        <v>16.5685850000004</v>
      </c>
      <c r="C1028" s="204">
        <v>16.612116000000899</v>
      </c>
      <c r="I1028" s="203"/>
      <c r="J1028" s="203"/>
    </row>
    <row r="1029" spans="2:10" x14ac:dyDescent="0.2">
      <c r="B1029" s="201">
        <v>16.568590000000398</v>
      </c>
      <c r="C1029" s="204">
        <v>16.6121170000009</v>
      </c>
      <c r="I1029" s="203"/>
      <c r="J1029" s="203"/>
    </row>
    <row r="1030" spans="2:10" x14ac:dyDescent="0.2">
      <c r="B1030" s="200">
        <v>16.5685950000004</v>
      </c>
      <c r="C1030" s="204">
        <v>16.612118000000901</v>
      </c>
      <c r="I1030" s="203"/>
      <c r="J1030" s="203"/>
    </row>
    <row r="1031" spans="2:10" x14ac:dyDescent="0.2">
      <c r="B1031" s="201">
        <v>16.568600000000401</v>
      </c>
      <c r="C1031" s="204">
        <v>16.612119000000899</v>
      </c>
      <c r="I1031" s="203"/>
      <c r="J1031" s="203"/>
    </row>
    <row r="1032" spans="2:10" x14ac:dyDescent="0.2">
      <c r="B1032" s="200">
        <v>16.568605000000399</v>
      </c>
      <c r="C1032" s="204">
        <v>16.6121200000009</v>
      </c>
      <c r="I1032" s="203"/>
      <c r="J1032" s="203"/>
    </row>
    <row r="1033" spans="2:10" x14ac:dyDescent="0.2">
      <c r="B1033" s="201">
        <v>16.568610000000401</v>
      </c>
      <c r="C1033" s="204">
        <v>16.612121000000901</v>
      </c>
      <c r="I1033" s="203"/>
      <c r="J1033" s="203"/>
    </row>
    <row r="1034" spans="2:10" x14ac:dyDescent="0.2">
      <c r="B1034" s="200">
        <v>16.568615000000399</v>
      </c>
      <c r="C1034" s="204">
        <v>16.612122000000898</v>
      </c>
      <c r="I1034" s="203"/>
      <c r="J1034" s="203"/>
    </row>
    <row r="1035" spans="2:10" x14ac:dyDescent="0.2">
      <c r="B1035" s="201">
        <v>16.568620000000401</v>
      </c>
      <c r="C1035" s="204">
        <v>16.612123000000899</v>
      </c>
      <c r="I1035" s="203"/>
      <c r="J1035" s="203"/>
    </row>
    <row r="1036" spans="2:10" x14ac:dyDescent="0.2">
      <c r="B1036" s="200">
        <v>16.568625000000399</v>
      </c>
      <c r="C1036" s="204">
        <v>16.6121240000009</v>
      </c>
      <c r="I1036" s="203"/>
      <c r="J1036" s="203"/>
    </row>
    <row r="1037" spans="2:10" x14ac:dyDescent="0.2">
      <c r="B1037" s="201">
        <v>16.5686300000004</v>
      </c>
      <c r="C1037" s="204">
        <v>16.612125000000901</v>
      </c>
      <c r="I1037" s="203"/>
      <c r="J1037" s="203"/>
    </row>
    <row r="1038" spans="2:10" x14ac:dyDescent="0.2">
      <c r="B1038" s="200">
        <v>16.568635000000398</v>
      </c>
      <c r="C1038" s="204">
        <v>16.612126000000899</v>
      </c>
      <c r="I1038" s="203"/>
      <c r="J1038" s="203"/>
    </row>
    <row r="1039" spans="2:10" x14ac:dyDescent="0.2">
      <c r="B1039" s="201">
        <v>16.5686400000004</v>
      </c>
      <c r="C1039" s="204">
        <v>16.6121270000009</v>
      </c>
      <c r="I1039" s="203"/>
      <c r="J1039" s="203"/>
    </row>
    <row r="1040" spans="2:10" x14ac:dyDescent="0.2">
      <c r="B1040" s="200">
        <v>16.568645000000402</v>
      </c>
      <c r="C1040" s="204">
        <v>16.612128000000901</v>
      </c>
      <c r="I1040" s="203"/>
      <c r="J1040" s="203"/>
    </row>
    <row r="1041" spans="2:10" x14ac:dyDescent="0.2">
      <c r="B1041" s="201">
        <v>16.5686500000004</v>
      </c>
      <c r="C1041" s="204">
        <v>16.612129000000898</v>
      </c>
      <c r="I1041" s="203"/>
      <c r="J1041" s="203"/>
    </row>
    <row r="1042" spans="2:10" x14ac:dyDescent="0.2">
      <c r="B1042" s="200">
        <v>16.568655000000401</v>
      </c>
      <c r="C1042" s="204">
        <v>16.612130000000899</v>
      </c>
      <c r="I1042" s="203"/>
      <c r="J1042" s="203"/>
    </row>
    <row r="1043" spans="2:10" x14ac:dyDescent="0.2">
      <c r="B1043" s="201">
        <v>16.568660000000399</v>
      </c>
      <c r="C1043" s="204">
        <v>16.6121310000009</v>
      </c>
      <c r="I1043" s="203"/>
      <c r="J1043" s="203"/>
    </row>
    <row r="1044" spans="2:10" x14ac:dyDescent="0.2">
      <c r="B1044" s="200">
        <v>16.568665000000401</v>
      </c>
      <c r="C1044" s="204">
        <v>16.612132000000901</v>
      </c>
      <c r="I1044" s="203"/>
      <c r="J1044" s="203"/>
    </row>
    <row r="1045" spans="2:10" x14ac:dyDescent="0.2">
      <c r="B1045" s="201">
        <v>16.568670000000399</v>
      </c>
      <c r="C1045" s="204">
        <v>16.612133000000899</v>
      </c>
      <c r="I1045" s="203"/>
      <c r="J1045" s="203"/>
    </row>
    <row r="1046" spans="2:10" x14ac:dyDescent="0.2">
      <c r="B1046" s="200">
        <v>16.5686750000004</v>
      </c>
      <c r="C1046" s="204">
        <v>16.6121340000009</v>
      </c>
      <c r="I1046" s="203"/>
      <c r="J1046" s="203"/>
    </row>
    <row r="1047" spans="2:10" x14ac:dyDescent="0.2">
      <c r="B1047" s="201">
        <v>16.568680000000398</v>
      </c>
      <c r="C1047" s="204">
        <v>16.612135000000901</v>
      </c>
      <c r="I1047" s="203"/>
      <c r="J1047" s="203"/>
    </row>
    <row r="1048" spans="2:10" x14ac:dyDescent="0.2">
      <c r="B1048" s="200">
        <v>16.5686850000004</v>
      </c>
      <c r="C1048" s="204">
        <v>16.612136000000898</v>
      </c>
      <c r="I1048" s="203"/>
      <c r="J1048" s="203"/>
    </row>
    <row r="1049" spans="2:10" x14ac:dyDescent="0.2">
      <c r="B1049" s="201">
        <v>16.568690000000402</v>
      </c>
      <c r="C1049" s="204">
        <v>16.612137000000899</v>
      </c>
      <c r="I1049" s="203"/>
      <c r="J1049" s="203"/>
    </row>
    <row r="1050" spans="2:10" x14ac:dyDescent="0.2">
      <c r="B1050" s="200">
        <v>16.5686950000004</v>
      </c>
      <c r="C1050" s="204">
        <v>16.6121380000009</v>
      </c>
      <c r="I1050" s="203"/>
      <c r="J1050" s="203"/>
    </row>
    <row r="1051" spans="2:10" x14ac:dyDescent="0.2">
      <c r="B1051" s="201">
        <v>16.568700000000401</v>
      </c>
      <c r="C1051" s="204">
        <v>16.612139000000901</v>
      </c>
      <c r="I1051" s="203"/>
      <c r="J1051" s="203"/>
    </row>
    <row r="1052" spans="2:10" x14ac:dyDescent="0.2">
      <c r="B1052" s="200">
        <v>16.568705000000399</v>
      </c>
      <c r="C1052" s="204">
        <v>16.612140000000899</v>
      </c>
      <c r="I1052" s="203"/>
      <c r="J1052" s="203"/>
    </row>
    <row r="1053" spans="2:10" x14ac:dyDescent="0.2">
      <c r="B1053" s="201">
        <v>16.568710000000401</v>
      </c>
      <c r="C1053" s="204">
        <v>16.6121410000009</v>
      </c>
      <c r="I1053" s="203"/>
      <c r="J1053" s="203"/>
    </row>
    <row r="1054" spans="2:10" x14ac:dyDescent="0.2">
      <c r="B1054" s="200">
        <v>16.568715000000399</v>
      </c>
      <c r="C1054" s="204">
        <v>16.612142000000901</v>
      </c>
      <c r="I1054" s="203"/>
      <c r="J1054" s="203"/>
    </row>
    <row r="1055" spans="2:10" x14ac:dyDescent="0.2">
      <c r="B1055" s="201">
        <v>16.5687200000004</v>
      </c>
      <c r="C1055" s="204">
        <v>16.612143000000898</v>
      </c>
      <c r="I1055" s="203"/>
      <c r="J1055" s="203"/>
    </row>
    <row r="1056" spans="2:10" x14ac:dyDescent="0.2">
      <c r="B1056" s="200">
        <v>16.568725000000398</v>
      </c>
      <c r="C1056" s="204">
        <v>16.6121440000009</v>
      </c>
      <c r="I1056" s="203"/>
      <c r="J1056" s="203"/>
    </row>
    <row r="1057" spans="2:10" x14ac:dyDescent="0.2">
      <c r="B1057" s="201">
        <v>16.5687300000004</v>
      </c>
      <c r="C1057" s="204">
        <v>16.612145000000901</v>
      </c>
      <c r="I1057" s="203"/>
      <c r="J1057" s="203"/>
    </row>
    <row r="1058" spans="2:10" x14ac:dyDescent="0.2">
      <c r="B1058" s="200">
        <v>16.568735000000402</v>
      </c>
      <c r="C1058" s="204">
        <v>16.612146000000902</v>
      </c>
      <c r="I1058" s="203"/>
      <c r="J1058" s="203"/>
    </row>
    <row r="1059" spans="2:10" x14ac:dyDescent="0.2">
      <c r="B1059" s="201">
        <v>16.5687400000004</v>
      </c>
      <c r="C1059" s="204">
        <v>16.612147000000899</v>
      </c>
      <c r="I1059" s="203"/>
      <c r="J1059" s="203"/>
    </row>
    <row r="1060" spans="2:10" x14ac:dyDescent="0.2">
      <c r="B1060" s="200">
        <v>16.568745000000401</v>
      </c>
      <c r="C1060" s="204">
        <v>16.6121480000009</v>
      </c>
      <c r="I1060" s="203"/>
      <c r="J1060" s="203"/>
    </row>
    <row r="1061" spans="2:10" x14ac:dyDescent="0.2">
      <c r="B1061" s="201">
        <v>16.568750000000399</v>
      </c>
      <c r="C1061" s="204">
        <v>16.612149000000901</v>
      </c>
      <c r="I1061" s="203"/>
      <c r="J1061" s="203"/>
    </row>
    <row r="1062" spans="2:10" x14ac:dyDescent="0.2">
      <c r="B1062" s="200">
        <v>16.568755000000401</v>
      </c>
      <c r="C1062" s="204">
        <v>16.612150000000899</v>
      </c>
      <c r="I1062" s="203"/>
      <c r="J1062" s="203"/>
    </row>
    <row r="1063" spans="2:10" x14ac:dyDescent="0.2">
      <c r="B1063" s="201">
        <v>16.568760000000399</v>
      </c>
      <c r="C1063" s="204">
        <v>16.6121510000009</v>
      </c>
      <c r="I1063" s="203"/>
      <c r="J1063" s="203"/>
    </row>
    <row r="1064" spans="2:10" x14ac:dyDescent="0.2">
      <c r="B1064" s="200">
        <v>16.568765000000401</v>
      </c>
      <c r="C1064" s="204">
        <v>16.612152000000901</v>
      </c>
      <c r="I1064" s="203"/>
      <c r="J1064" s="203"/>
    </row>
    <row r="1065" spans="2:10" x14ac:dyDescent="0.2">
      <c r="B1065" s="201">
        <v>16.568770000000399</v>
      </c>
      <c r="C1065" s="204">
        <v>16.612153000000902</v>
      </c>
      <c r="I1065" s="203"/>
      <c r="J1065" s="203"/>
    </row>
    <row r="1066" spans="2:10" x14ac:dyDescent="0.2">
      <c r="B1066" s="200">
        <v>16.5687750000004</v>
      </c>
      <c r="C1066" s="204">
        <v>16.612154000000899</v>
      </c>
      <c r="I1066" s="203"/>
      <c r="J1066" s="203"/>
    </row>
    <row r="1067" spans="2:10" x14ac:dyDescent="0.2">
      <c r="B1067" s="201">
        <v>16.568780000000402</v>
      </c>
      <c r="C1067" s="204">
        <v>16.6121550000009</v>
      </c>
      <c r="I1067" s="203"/>
      <c r="J1067" s="203"/>
    </row>
    <row r="1068" spans="2:10" x14ac:dyDescent="0.2">
      <c r="B1068" s="200">
        <v>16.5687850000004</v>
      </c>
      <c r="C1068" s="204">
        <v>16.612156000000901</v>
      </c>
      <c r="I1068" s="203"/>
      <c r="J1068" s="203"/>
    </row>
    <row r="1069" spans="2:10" x14ac:dyDescent="0.2">
      <c r="B1069" s="201">
        <v>16.568790000000401</v>
      </c>
      <c r="C1069" s="204">
        <v>16.612157000000899</v>
      </c>
      <c r="I1069" s="203"/>
      <c r="J1069" s="203"/>
    </row>
    <row r="1070" spans="2:10" x14ac:dyDescent="0.2">
      <c r="B1070" s="200">
        <v>16.568795000000399</v>
      </c>
      <c r="C1070" s="204">
        <v>16.6121580000009</v>
      </c>
      <c r="I1070" s="203"/>
      <c r="J1070" s="203"/>
    </row>
    <row r="1071" spans="2:10" x14ac:dyDescent="0.2">
      <c r="B1071" s="201">
        <v>16.568800000000401</v>
      </c>
      <c r="C1071" s="204">
        <v>16.612159000000901</v>
      </c>
      <c r="I1071" s="203"/>
      <c r="J1071" s="203"/>
    </row>
    <row r="1072" spans="2:10" x14ac:dyDescent="0.2">
      <c r="B1072" s="200">
        <v>16.5688050000003</v>
      </c>
      <c r="C1072" s="204">
        <v>16.612160000000902</v>
      </c>
      <c r="I1072" s="203"/>
      <c r="J1072" s="203"/>
    </row>
    <row r="1073" spans="2:10" x14ac:dyDescent="0.2">
      <c r="B1073" s="201">
        <v>16.568810000000301</v>
      </c>
      <c r="C1073" s="204">
        <v>16.612161000000899</v>
      </c>
      <c r="I1073" s="203"/>
      <c r="J1073" s="203"/>
    </row>
    <row r="1074" spans="2:10" x14ac:dyDescent="0.2">
      <c r="B1074" s="200">
        <v>16.568815000000299</v>
      </c>
      <c r="C1074" s="204">
        <v>16.6121620000009</v>
      </c>
      <c r="I1074" s="203"/>
      <c r="J1074" s="203"/>
    </row>
    <row r="1075" spans="2:10" x14ac:dyDescent="0.2">
      <c r="B1075" s="201">
        <v>16.568820000000301</v>
      </c>
      <c r="C1075" s="204">
        <v>16.612163000000901</v>
      </c>
      <c r="I1075" s="203"/>
      <c r="J1075" s="203"/>
    </row>
    <row r="1076" spans="2:10" x14ac:dyDescent="0.2">
      <c r="B1076" s="200">
        <v>16.568825000000299</v>
      </c>
      <c r="C1076" s="204">
        <v>16.612164000000899</v>
      </c>
      <c r="I1076" s="203"/>
      <c r="J1076" s="203"/>
    </row>
    <row r="1077" spans="2:10" x14ac:dyDescent="0.2">
      <c r="B1077" s="201">
        <v>16.5688300000003</v>
      </c>
      <c r="C1077" s="204">
        <v>16.6121650000009</v>
      </c>
      <c r="I1077" s="203"/>
      <c r="J1077" s="203"/>
    </row>
    <row r="1078" spans="2:10" x14ac:dyDescent="0.2">
      <c r="B1078" s="200">
        <v>16.568835000000298</v>
      </c>
      <c r="C1078" s="204">
        <v>16.612166000000901</v>
      </c>
      <c r="I1078" s="203"/>
      <c r="J1078" s="203"/>
    </row>
    <row r="1079" spans="2:10" x14ac:dyDescent="0.2">
      <c r="B1079" s="201">
        <v>16.5688400000003</v>
      </c>
      <c r="C1079" s="204">
        <v>16.612167000000898</v>
      </c>
      <c r="I1079" s="203"/>
      <c r="J1079" s="203"/>
    </row>
    <row r="1080" spans="2:10" x14ac:dyDescent="0.2">
      <c r="B1080" s="200">
        <v>16.568845000000302</v>
      </c>
      <c r="C1080" s="204">
        <v>16.612168000000899</v>
      </c>
      <c r="I1080" s="203"/>
      <c r="J1080" s="203"/>
    </row>
    <row r="1081" spans="2:10" x14ac:dyDescent="0.2">
      <c r="B1081" s="201">
        <v>16.5688500000003</v>
      </c>
      <c r="C1081" s="204">
        <v>16.6121690000009</v>
      </c>
      <c r="I1081" s="203"/>
      <c r="J1081" s="203"/>
    </row>
    <row r="1082" spans="2:10" x14ac:dyDescent="0.2">
      <c r="B1082" s="200">
        <v>16.568855000000301</v>
      </c>
      <c r="C1082" s="204">
        <v>16.612170000000901</v>
      </c>
      <c r="I1082" s="203"/>
      <c r="J1082" s="203"/>
    </row>
    <row r="1083" spans="2:10" x14ac:dyDescent="0.2">
      <c r="B1083" s="201">
        <v>16.568860000000299</v>
      </c>
      <c r="C1083" s="204">
        <v>16.612171000000899</v>
      </c>
      <c r="I1083" s="203"/>
      <c r="J1083" s="203"/>
    </row>
    <row r="1084" spans="2:10" x14ac:dyDescent="0.2">
      <c r="B1084" s="200">
        <v>16.568865000000301</v>
      </c>
      <c r="C1084" s="204">
        <v>16.6121720000009</v>
      </c>
      <c r="I1084" s="203"/>
      <c r="J1084" s="203"/>
    </row>
    <row r="1085" spans="2:10" x14ac:dyDescent="0.2">
      <c r="B1085" s="201">
        <v>16.568870000000299</v>
      </c>
      <c r="C1085" s="204">
        <v>16.612173000000901</v>
      </c>
      <c r="I1085" s="203"/>
      <c r="J1085" s="203"/>
    </row>
    <row r="1086" spans="2:10" x14ac:dyDescent="0.2">
      <c r="B1086" s="200">
        <v>16.5688750000003</v>
      </c>
      <c r="C1086" s="204">
        <v>16.612174000000898</v>
      </c>
      <c r="I1086" s="203"/>
      <c r="J1086" s="203"/>
    </row>
    <row r="1087" spans="2:10" x14ac:dyDescent="0.2">
      <c r="B1087" s="201">
        <v>16.568880000000298</v>
      </c>
      <c r="C1087" s="204">
        <v>16.612175000000899</v>
      </c>
      <c r="I1087" s="203"/>
      <c r="J1087" s="203"/>
    </row>
    <row r="1088" spans="2:10" x14ac:dyDescent="0.2">
      <c r="B1088" s="200">
        <v>16.5688850000003</v>
      </c>
      <c r="C1088" s="204">
        <v>16.6121760000009</v>
      </c>
      <c r="I1088" s="203"/>
      <c r="J1088" s="203"/>
    </row>
    <row r="1089" spans="2:10" x14ac:dyDescent="0.2">
      <c r="B1089" s="201">
        <v>16.568890000000302</v>
      </c>
      <c r="C1089" s="204">
        <v>16.612177000000901</v>
      </c>
      <c r="I1089" s="203"/>
      <c r="J1089" s="203"/>
    </row>
    <row r="1090" spans="2:10" x14ac:dyDescent="0.2">
      <c r="B1090" s="200">
        <v>16.5688950000003</v>
      </c>
      <c r="C1090" s="204">
        <v>16.612178000000899</v>
      </c>
      <c r="I1090" s="203"/>
      <c r="J1090" s="203"/>
    </row>
    <row r="1091" spans="2:10" x14ac:dyDescent="0.2">
      <c r="B1091" s="201">
        <v>16.568900000000301</v>
      </c>
      <c r="C1091" s="204">
        <v>16.6121790000009</v>
      </c>
      <c r="I1091" s="203"/>
      <c r="J1091" s="203"/>
    </row>
    <row r="1092" spans="2:10" x14ac:dyDescent="0.2">
      <c r="B1092" s="200">
        <v>16.568905000000299</v>
      </c>
      <c r="C1092" s="204">
        <v>16.612180000000901</v>
      </c>
      <c r="I1092" s="203"/>
      <c r="J1092" s="203"/>
    </row>
    <row r="1093" spans="2:10" x14ac:dyDescent="0.2">
      <c r="B1093" s="201">
        <v>16.568910000000301</v>
      </c>
      <c r="C1093" s="204">
        <v>16.612181000000898</v>
      </c>
      <c r="I1093" s="203"/>
      <c r="J1093" s="203"/>
    </row>
    <row r="1094" spans="2:10" x14ac:dyDescent="0.2">
      <c r="B1094" s="200">
        <v>16.568915000000299</v>
      </c>
      <c r="C1094" s="204">
        <v>16.6121820000009</v>
      </c>
      <c r="I1094" s="203"/>
      <c r="J1094" s="203"/>
    </row>
    <row r="1095" spans="2:10" x14ac:dyDescent="0.2">
      <c r="B1095" s="201">
        <v>16.568920000000301</v>
      </c>
      <c r="C1095" s="204">
        <v>16.612183000000901</v>
      </c>
      <c r="I1095" s="203"/>
      <c r="J1095" s="203"/>
    </row>
    <row r="1096" spans="2:10" x14ac:dyDescent="0.2">
      <c r="B1096" s="200">
        <v>16.568925000000299</v>
      </c>
      <c r="C1096" s="204">
        <v>16.612184000000902</v>
      </c>
      <c r="I1096" s="203"/>
      <c r="J1096" s="203"/>
    </row>
    <row r="1097" spans="2:10" x14ac:dyDescent="0.2">
      <c r="B1097" s="201">
        <v>16.5689300000003</v>
      </c>
      <c r="C1097" s="204">
        <v>16.612185000000899</v>
      </c>
      <c r="I1097" s="203"/>
      <c r="J1097" s="203"/>
    </row>
    <row r="1098" spans="2:10" x14ac:dyDescent="0.2">
      <c r="B1098" s="200">
        <v>16.568935000000302</v>
      </c>
      <c r="C1098" s="204">
        <v>16.6121860000009</v>
      </c>
      <c r="I1098" s="203"/>
      <c r="J1098" s="203"/>
    </row>
    <row r="1099" spans="2:10" x14ac:dyDescent="0.2">
      <c r="B1099" s="201">
        <v>16.5689400000003</v>
      </c>
      <c r="C1099" s="204">
        <v>16.612187000000901</v>
      </c>
      <c r="I1099" s="203"/>
      <c r="J1099" s="203"/>
    </row>
    <row r="1100" spans="2:10" x14ac:dyDescent="0.2">
      <c r="B1100" s="200">
        <v>16.568945000000301</v>
      </c>
      <c r="C1100" s="204">
        <v>16.612188000000899</v>
      </c>
      <c r="I1100" s="203"/>
      <c r="J1100" s="203"/>
    </row>
    <row r="1101" spans="2:10" x14ac:dyDescent="0.2">
      <c r="B1101" s="201">
        <v>16.568950000000299</v>
      </c>
      <c r="C1101" s="204">
        <v>16.6121890000009</v>
      </c>
      <c r="I1101" s="203"/>
      <c r="J1101" s="203"/>
    </row>
    <row r="1102" spans="2:10" x14ac:dyDescent="0.2">
      <c r="B1102" s="200">
        <v>16.568955000000301</v>
      </c>
      <c r="C1102" s="204">
        <v>16.612190000000901</v>
      </c>
      <c r="I1102" s="203"/>
      <c r="J1102" s="203"/>
    </row>
    <row r="1103" spans="2:10" x14ac:dyDescent="0.2">
      <c r="B1103" s="201">
        <v>16.568960000000299</v>
      </c>
      <c r="C1103" s="204">
        <v>16.612191000000902</v>
      </c>
      <c r="I1103" s="203"/>
      <c r="J1103" s="203"/>
    </row>
    <row r="1104" spans="2:10" x14ac:dyDescent="0.2">
      <c r="B1104" s="200">
        <v>16.568965000000301</v>
      </c>
      <c r="C1104" s="204">
        <v>16.612192000000899</v>
      </c>
      <c r="I1104" s="203"/>
      <c r="J1104" s="203"/>
    </row>
    <row r="1105" spans="2:10" x14ac:dyDescent="0.2">
      <c r="B1105" s="201">
        <v>16.568970000000299</v>
      </c>
      <c r="C1105" s="204">
        <v>16.6121930000009</v>
      </c>
      <c r="I1105" s="203"/>
      <c r="J1105" s="203"/>
    </row>
    <row r="1106" spans="2:10" x14ac:dyDescent="0.2">
      <c r="B1106" s="200">
        <v>16.5689750000003</v>
      </c>
      <c r="C1106" s="204">
        <v>16.612194000000901</v>
      </c>
      <c r="I1106" s="203"/>
      <c r="J1106" s="203"/>
    </row>
    <row r="1107" spans="2:10" x14ac:dyDescent="0.2">
      <c r="B1107" s="201">
        <v>16.568980000000298</v>
      </c>
      <c r="C1107" s="204">
        <v>16.612195000000899</v>
      </c>
      <c r="I1107" s="203"/>
      <c r="J1107" s="203"/>
    </row>
    <row r="1108" spans="2:10" x14ac:dyDescent="0.2">
      <c r="B1108" s="200">
        <v>16.5689850000003</v>
      </c>
      <c r="C1108" s="204">
        <v>16.6121960000009</v>
      </c>
      <c r="I1108" s="203"/>
      <c r="J1108" s="203"/>
    </row>
    <row r="1109" spans="2:10" x14ac:dyDescent="0.2">
      <c r="B1109" s="201">
        <v>16.568990000000301</v>
      </c>
      <c r="C1109" s="204">
        <v>16.612197000000901</v>
      </c>
      <c r="I1109" s="203"/>
      <c r="J1109" s="203"/>
    </row>
    <row r="1110" spans="2:10" x14ac:dyDescent="0.2">
      <c r="B1110" s="200">
        <v>16.568995000000299</v>
      </c>
      <c r="C1110" s="204">
        <v>16.612198000000902</v>
      </c>
      <c r="I1110" s="203"/>
      <c r="J1110" s="203"/>
    </row>
    <row r="1111" spans="2:10" x14ac:dyDescent="0.2">
      <c r="B1111" s="201">
        <v>16.569000000000301</v>
      </c>
      <c r="C1111" s="204">
        <v>16.612199000000899</v>
      </c>
      <c r="I1111" s="203"/>
      <c r="J1111" s="203"/>
    </row>
    <row r="1112" spans="2:10" x14ac:dyDescent="0.2">
      <c r="B1112" s="200">
        <v>16.569005000000299</v>
      </c>
      <c r="C1112" s="204">
        <v>16.6122000000009</v>
      </c>
      <c r="I1112" s="203"/>
      <c r="J1112" s="203"/>
    </row>
    <row r="1113" spans="2:10" x14ac:dyDescent="0.2">
      <c r="B1113" s="201">
        <v>16.569010000000301</v>
      </c>
      <c r="C1113" s="204">
        <v>16.612201000001001</v>
      </c>
      <c r="I1113" s="203"/>
      <c r="J1113" s="203"/>
    </row>
    <row r="1114" spans="2:10" x14ac:dyDescent="0.2">
      <c r="B1114" s="200">
        <v>16.569015000000299</v>
      </c>
      <c r="C1114" s="204">
        <v>16.612202000000998</v>
      </c>
      <c r="I1114" s="203"/>
      <c r="J1114" s="203"/>
    </row>
    <row r="1115" spans="2:10" x14ac:dyDescent="0.2">
      <c r="B1115" s="201">
        <v>16.5690200000003</v>
      </c>
      <c r="C1115" s="204">
        <v>16.612203000000999</v>
      </c>
      <c r="I1115" s="203"/>
      <c r="J1115" s="203"/>
    </row>
    <row r="1116" spans="2:10" x14ac:dyDescent="0.2">
      <c r="B1116" s="200">
        <v>16.569025000000298</v>
      </c>
      <c r="C1116" s="204">
        <v>16.612204000001</v>
      </c>
      <c r="I1116" s="203"/>
      <c r="J1116" s="203"/>
    </row>
    <row r="1117" spans="2:10" x14ac:dyDescent="0.2">
      <c r="B1117" s="201">
        <v>16.5690300000003</v>
      </c>
      <c r="C1117" s="204">
        <v>16.612205000001001</v>
      </c>
      <c r="I1117" s="203"/>
      <c r="J1117" s="203"/>
    </row>
    <row r="1118" spans="2:10" x14ac:dyDescent="0.2">
      <c r="B1118" s="200">
        <v>16.569035000000301</v>
      </c>
      <c r="C1118" s="204">
        <v>16.612206000000999</v>
      </c>
      <c r="I1118" s="203"/>
      <c r="J1118" s="203"/>
    </row>
    <row r="1119" spans="2:10" x14ac:dyDescent="0.2">
      <c r="B1119" s="201">
        <v>16.5690400000003</v>
      </c>
      <c r="C1119" s="204">
        <v>16.612207000001</v>
      </c>
      <c r="I1119" s="203"/>
      <c r="J1119" s="203"/>
    </row>
    <row r="1120" spans="2:10" x14ac:dyDescent="0.2">
      <c r="B1120" s="200">
        <v>16.569045000000301</v>
      </c>
      <c r="C1120" s="204">
        <v>16.612208000001001</v>
      </c>
      <c r="I1120" s="203"/>
      <c r="J1120" s="203"/>
    </row>
    <row r="1121" spans="2:10" x14ac:dyDescent="0.2">
      <c r="B1121" s="201">
        <v>16.569050000000299</v>
      </c>
      <c r="C1121" s="204">
        <v>16.612209000000998</v>
      </c>
      <c r="I1121" s="203"/>
      <c r="J1121" s="203"/>
    </row>
    <row r="1122" spans="2:10" x14ac:dyDescent="0.2">
      <c r="B1122" s="200">
        <v>16.569055000000301</v>
      </c>
      <c r="C1122" s="204">
        <v>16.612210000000999</v>
      </c>
      <c r="I1122" s="203"/>
      <c r="J1122" s="203"/>
    </row>
    <row r="1123" spans="2:10" x14ac:dyDescent="0.2">
      <c r="B1123" s="201">
        <v>16.569060000000199</v>
      </c>
      <c r="C1123" s="204">
        <v>16.612211000001</v>
      </c>
      <c r="I1123" s="203"/>
      <c r="J1123" s="203"/>
    </row>
    <row r="1124" spans="2:10" x14ac:dyDescent="0.2">
      <c r="B1124" s="200">
        <v>16.569065000000201</v>
      </c>
      <c r="C1124" s="204">
        <v>16.612212000001001</v>
      </c>
      <c r="I1124" s="203"/>
      <c r="J1124" s="203"/>
    </row>
    <row r="1125" spans="2:10" x14ac:dyDescent="0.2">
      <c r="B1125" s="201">
        <v>16.569070000000199</v>
      </c>
      <c r="C1125" s="204">
        <v>16.612213000000999</v>
      </c>
      <c r="I1125" s="203"/>
      <c r="J1125" s="203"/>
    </row>
    <row r="1126" spans="2:10" x14ac:dyDescent="0.2">
      <c r="B1126" s="200">
        <v>16.569075000000201</v>
      </c>
      <c r="C1126" s="204">
        <v>16.612214000001</v>
      </c>
      <c r="I1126" s="203"/>
      <c r="J1126" s="203"/>
    </row>
    <row r="1127" spans="2:10" x14ac:dyDescent="0.2">
      <c r="B1127" s="201">
        <v>16.569080000000199</v>
      </c>
      <c r="C1127" s="204">
        <v>16.612215000001001</v>
      </c>
      <c r="I1127" s="203"/>
      <c r="J1127" s="203"/>
    </row>
    <row r="1128" spans="2:10" x14ac:dyDescent="0.2">
      <c r="B1128" s="200">
        <v>16.5690850000002</v>
      </c>
      <c r="C1128" s="204">
        <v>16.612216000000998</v>
      </c>
      <c r="I1128" s="203"/>
      <c r="J1128" s="203"/>
    </row>
    <row r="1129" spans="2:10" x14ac:dyDescent="0.2">
      <c r="B1129" s="201">
        <v>16.569090000000202</v>
      </c>
      <c r="C1129" s="204">
        <v>16.612217000000999</v>
      </c>
      <c r="I1129" s="203"/>
      <c r="J1129" s="203"/>
    </row>
    <row r="1130" spans="2:10" x14ac:dyDescent="0.2">
      <c r="B1130" s="200">
        <v>16.5690950000002</v>
      </c>
      <c r="C1130" s="204">
        <v>16.612218000001</v>
      </c>
      <c r="I1130" s="203"/>
      <c r="J1130" s="203"/>
    </row>
    <row r="1131" spans="2:10" x14ac:dyDescent="0.2">
      <c r="B1131" s="201">
        <v>16.569100000000201</v>
      </c>
      <c r="C1131" s="204">
        <v>16.612219000001001</v>
      </c>
      <c r="I1131" s="203"/>
      <c r="J1131" s="203"/>
    </row>
    <row r="1132" spans="2:10" x14ac:dyDescent="0.2">
      <c r="B1132" s="200">
        <v>16.569105000000199</v>
      </c>
      <c r="C1132" s="204">
        <v>16.612220000000999</v>
      </c>
      <c r="I1132" s="203"/>
      <c r="J1132" s="203"/>
    </row>
    <row r="1133" spans="2:10" x14ac:dyDescent="0.2">
      <c r="B1133" s="201">
        <v>16.569110000000201</v>
      </c>
      <c r="C1133" s="204">
        <v>16.612221000001</v>
      </c>
      <c r="I1133" s="203"/>
      <c r="J1133" s="203"/>
    </row>
    <row r="1134" spans="2:10" x14ac:dyDescent="0.2">
      <c r="B1134" s="200">
        <v>16.569115000000199</v>
      </c>
      <c r="C1134" s="204">
        <v>16.612222000001001</v>
      </c>
      <c r="I1134" s="203"/>
      <c r="J1134" s="203"/>
    </row>
    <row r="1135" spans="2:10" x14ac:dyDescent="0.2">
      <c r="B1135" s="201">
        <v>16.569120000000201</v>
      </c>
      <c r="C1135" s="204">
        <v>16.612223000000998</v>
      </c>
      <c r="I1135" s="203"/>
      <c r="J1135" s="203"/>
    </row>
    <row r="1136" spans="2:10" x14ac:dyDescent="0.2">
      <c r="B1136" s="200">
        <v>16.569125000000199</v>
      </c>
      <c r="C1136" s="204">
        <v>16.612224000001</v>
      </c>
      <c r="I1136" s="203"/>
      <c r="J1136" s="203"/>
    </row>
    <row r="1137" spans="2:10" x14ac:dyDescent="0.2">
      <c r="B1137" s="201">
        <v>16.5691300000002</v>
      </c>
      <c r="C1137" s="204">
        <v>16.612225000001001</v>
      </c>
      <c r="I1137" s="203"/>
      <c r="J1137" s="203"/>
    </row>
    <row r="1138" spans="2:10" x14ac:dyDescent="0.2">
      <c r="B1138" s="200">
        <v>16.569135000000198</v>
      </c>
      <c r="C1138" s="204">
        <v>16.612226000001002</v>
      </c>
      <c r="I1138" s="203"/>
      <c r="J1138" s="203"/>
    </row>
    <row r="1139" spans="2:10" x14ac:dyDescent="0.2">
      <c r="B1139" s="201">
        <v>16.5691400000002</v>
      </c>
      <c r="C1139" s="204">
        <v>16.612227000000999</v>
      </c>
      <c r="I1139" s="203"/>
      <c r="J1139" s="203"/>
    </row>
    <row r="1140" spans="2:10" x14ac:dyDescent="0.2">
      <c r="B1140" s="200">
        <v>16.569145000000201</v>
      </c>
      <c r="C1140" s="204">
        <v>16.612228000001</v>
      </c>
      <c r="I1140" s="203"/>
      <c r="J1140" s="203"/>
    </row>
    <row r="1141" spans="2:10" x14ac:dyDescent="0.2">
      <c r="B1141" s="201">
        <v>16.569150000000199</v>
      </c>
      <c r="C1141" s="204">
        <v>16.612229000001001</v>
      </c>
      <c r="I1141" s="203"/>
      <c r="J1141" s="203"/>
    </row>
    <row r="1142" spans="2:10" x14ac:dyDescent="0.2">
      <c r="B1142" s="200">
        <v>16.569155000000201</v>
      </c>
      <c r="C1142" s="204">
        <v>16.612230000000999</v>
      </c>
      <c r="I1142" s="203"/>
      <c r="J1142" s="203"/>
    </row>
    <row r="1143" spans="2:10" x14ac:dyDescent="0.2">
      <c r="B1143" s="201">
        <v>16.569160000000199</v>
      </c>
      <c r="C1143" s="204">
        <v>16.612231000001</v>
      </c>
      <c r="I1143" s="203"/>
      <c r="J1143" s="203"/>
    </row>
    <row r="1144" spans="2:10" x14ac:dyDescent="0.2">
      <c r="B1144" s="200">
        <v>16.569165000000201</v>
      </c>
      <c r="C1144" s="204">
        <v>16.612232000001001</v>
      </c>
      <c r="I1144" s="203"/>
      <c r="J1144" s="203"/>
    </row>
    <row r="1145" spans="2:10" x14ac:dyDescent="0.2">
      <c r="B1145" s="201">
        <v>16.569170000000199</v>
      </c>
      <c r="C1145" s="204">
        <v>16.612233000001002</v>
      </c>
      <c r="I1145" s="203"/>
      <c r="J1145" s="203"/>
    </row>
    <row r="1146" spans="2:10" x14ac:dyDescent="0.2">
      <c r="B1146" s="200">
        <v>16.5691750000002</v>
      </c>
      <c r="C1146" s="204">
        <v>16.612234000000999</v>
      </c>
      <c r="I1146" s="203"/>
      <c r="J1146" s="203"/>
    </row>
    <row r="1147" spans="2:10" x14ac:dyDescent="0.2">
      <c r="B1147" s="201">
        <v>16.569180000000198</v>
      </c>
      <c r="C1147" s="204">
        <v>16.612235000001</v>
      </c>
      <c r="I1147" s="203"/>
      <c r="J1147" s="203"/>
    </row>
    <row r="1148" spans="2:10" x14ac:dyDescent="0.2">
      <c r="B1148" s="200">
        <v>16.5691850000002</v>
      </c>
      <c r="C1148" s="204">
        <v>16.612236000001001</v>
      </c>
      <c r="I1148" s="203"/>
      <c r="J1148" s="203"/>
    </row>
    <row r="1149" spans="2:10" x14ac:dyDescent="0.2">
      <c r="B1149" s="201">
        <v>16.569190000000201</v>
      </c>
      <c r="C1149" s="204">
        <v>16.612237000000999</v>
      </c>
      <c r="I1149" s="203"/>
      <c r="J1149" s="203"/>
    </row>
    <row r="1150" spans="2:10" x14ac:dyDescent="0.2">
      <c r="B1150" s="200">
        <v>16.5691950000002</v>
      </c>
      <c r="C1150" s="204">
        <v>16.612238000001</v>
      </c>
      <c r="I1150" s="203"/>
      <c r="J1150" s="203"/>
    </row>
    <row r="1151" spans="2:10" x14ac:dyDescent="0.2">
      <c r="B1151" s="201">
        <v>16.569200000000201</v>
      </c>
      <c r="C1151" s="204">
        <v>16.612239000001001</v>
      </c>
      <c r="I1151" s="203"/>
      <c r="J1151" s="203"/>
    </row>
    <row r="1152" spans="2:10" x14ac:dyDescent="0.2">
      <c r="B1152" s="200">
        <v>16.569205000000199</v>
      </c>
      <c r="C1152" s="204">
        <v>16.612240000001002</v>
      </c>
      <c r="I1152" s="203"/>
      <c r="J1152" s="203"/>
    </row>
    <row r="1153" spans="2:10" x14ac:dyDescent="0.2">
      <c r="B1153" s="201">
        <v>16.569210000000201</v>
      </c>
      <c r="C1153" s="204">
        <v>16.612241000000999</v>
      </c>
      <c r="I1153" s="203"/>
      <c r="J1153" s="203"/>
    </row>
    <row r="1154" spans="2:10" x14ac:dyDescent="0.2">
      <c r="B1154" s="200">
        <v>16.569215000000199</v>
      </c>
      <c r="C1154" s="204">
        <v>16.612242000001</v>
      </c>
      <c r="I1154" s="203"/>
      <c r="J1154" s="203"/>
    </row>
    <row r="1155" spans="2:10" x14ac:dyDescent="0.2">
      <c r="B1155" s="201">
        <v>16.5692200000002</v>
      </c>
      <c r="C1155" s="204">
        <v>16.612243000001001</v>
      </c>
      <c r="I1155" s="203"/>
      <c r="J1155" s="203"/>
    </row>
    <row r="1156" spans="2:10" x14ac:dyDescent="0.2">
      <c r="B1156" s="200">
        <v>16.569225000000198</v>
      </c>
      <c r="C1156" s="204">
        <v>16.612244000000999</v>
      </c>
      <c r="I1156" s="203"/>
      <c r="J1156" s="203"/>
    </row>
    <row r="1157" spans="2:10" x14ac:dyDescent="0.2">
      <c r="B1157" s="201">
        <v>16.5692300000002</v>
      </c>
      <c r="C1157" s="204">
        <v>16.612245000001</v>
      </c>
      <c r="I1157" s="203"/>
      <c r="J1157" s="203"/>
    </row>
    <row r="1158" spans="2:10" x14ac:dyDescent="0.2">
      <c r="B1158" s="200">
        <v>16.569235000000202</v>
      </c>
      <c r="C1158" s="204">
        <v>16.612246000001001</v>
      </c>
      <c r="I1158" s="203"/>
      <c r="J1158" s="203"/>
    </row>
    <row r="1159" spans="2:10" x14ac:dyDescent="0.2">
      <c r="B1159" s="201">
        <v>16.5692400000002</v>
      </c>
      <c r="C1159" s="204">
        <v>16.612247000000998</v>
      </c>
      <c r="I1159" s="203"/>
      <c r="J1159" s="203"/>
    </row>
    <row r="1160" spans="2:10" x14ac:dyDescent="0.2">
      <c r="B1160" s="200">
        <v>16.569245000000201</v>
      </c>
      <c r="C1160" s="204">
        <v>16.612248000000999</v>
      </c>
      <c r="I1160" s="203"/>
      <c r="J1160" s="203"/>
    </row>
    <row r="1161" spans="2:10" x14ac:dyDescent="0.2">
      <c r="B1161" s="201">
        <v>16.569250000000199</v>
      </c>
      <c r="C1161" s="204">
        <v>16.612249000001</v>
      </c>
      <c r="I1161" s="203"/>
      <c r="J1161" s="203"/>
    </row>
    <row r="1162" spans="2:10" x14ac:dyDescent="0.2">
      <c r="B1162" s="200">
        <v>16.569255000000201</v>
      </c>
      <c r="C1162" s="204">
        <v>16.612250000001001</v>
      </c>
      <c r="I1162" s="203"/>
      <c r="J1162" s="203"/>
    </row>
    <row r="1163" spans="2:10" x14ac:dyDescent="0.2">
      <c r="B1163" s="201">
        <v>16.569260000000199</v>
      </c>
      <c r="C1163" s="204">
        <v>16.612251000000999</v>
      </c>
      <c r="I1163" s="203"/>
      <c r="J1163" s="203"/>
    </row>
    <row r="1164" spans="2:10" x14ac:dyDescent="0.2">
      <c r="B1164" s="200">
        <v>16.5692650000002</v>
      </c>
      <c r="C1164" s="204">
        <v>16.612252000001</v>
      </c>
      <c r="I1164" s="203"/>
      <c r="J1164" s="203"/>
    </row>
    <row r="1165" spans="2:10" x14ac:dyDescent="0.2">
      <c r="B1165" s="201">
        <v>16.569270000000198</v>
      </c>
      <c r="C1165" s="204">
        <v>16.612253000001001</v>
      </c>
      <c r="I1165" s="203"/>
      <c r="J1165" s="203"/>
    </row>
    <row r="1166" spans="2:10" x14ac:dyDescent="0.2">
      <c r="B1166" s="200">
        <v>16.5692750000002</v>
      </c>
      <c r="C1166" s="204">
        <v>16.612254000000998</v>
      </c>
      <c r="I1166" s="203"/>
      <c r="J1166" s="203"/>
    </row>
    <row r="1167" spans="2:10" x14ac:dyDescent="0.2">
      <c r="B1167" s="201">
        <v>16.569280000000202</v>
      </c>
      <c r="C1167" s="204">
        <v>16.612255000000999</v>
      </c>
      <c r="I1167" s="203"/>
      <c r="J1167" s="203"/>
    </row>
    <row r="1168" spans="2:10" x14ac:dyDescent="0.2">
      <c r="B1168" s="200">
        <v>16.5692850000002</v>
      </c>
      <c r="C1168" s="204">
        <v>16.612256000001</v>
      </c>
      <c r="I1168" s="203"/>
      <c r="J1168" s="203"/>
    </row>
    <row r="1169" spans="2:10" x14ac:dyDescent="0.2">
      <c r="B1169" s="201">
        <v>16.569290000000201</v>
      </c>
      <c r="C1169" s="204">
        <v>16.612257000001001</v>
      </c>
      <c r="I1169" s="203"/>
      <c r="J1169" s="203"/>
    </row>
    <row r="1170" spans="2:10" x14ac:dyDescent="0.2">
      <c r="B1170" s="200">
        <v>16.569295000000199</v>
      </c>
      <c r="C1170" s="204">
        <v>16.612258000000999</v>
      </c>
      <c r="I1170" s="203"/>
      <c r="J1170" s="203"/>
    </row>
    <row r="1171" spans="2:10" x14ac:dyDescent="0.2">
      <c r="B1171" s="201">
        <v>16.569300000000201</v>
      </c>
      <c r="C1171" s="204">
        <v>16.612259000001</v>
      </c>
      <c r="I1171" s="203"/>
      <c r="J1171" s="203"/>
    </row>
    <row r="1172" spans="2:10" x14ac:dyDescent="0.2">
      <c r="B1172" s="200">
        <v>16.569305000000199</v>
      </c>
      <c r="C1172" s="204">
        <v>16.612260000001001</v>
      </c>
      <c r="I1172" s="203"/>
      <c r="J1172" s="203"/>
    </row>
    <row r="1173" spans="2:10" x14ac:dyDescent="0.2">
      <c r="B1173" s="201">
        <v>16.5693100000002</v>
      </c>
      <c r="C1173" s="204">
        <v>16.612261000000998</v>
      </c>
      <c r="I1173" s="203"/>
      <c r="J1173" s="203"/>
    </row>
    <row r="1174" spans="2:10" x14ac:dyDescent="0.2">
      <c r="B1174" s="200">
        <v>16.569315000000099</v>
      </c>
      <c r="C1174" s="204">
        <v>16.612262000001</v>
      </c>
      <c r="I1174" s="203"/>
      <c r="J1174" s="203"/>
    </row>
    <row r="1175" spans="2:10" x14ac:dyDescent="0.2">
      <c r="B1175" s="201">
        <v>16.569320000000101</v>
      </c>
      <c r="C1175" s="204">
        <v>16.612263000001001</v>
      </c>
      <c r="I1175" s="203"/>
      <c r="J1175" s="203"/>
    </row>
    <row r="1176" spans="2:10" x14ac:dyDescent="0.2">
      <c r="B1176" s="200">
        <v>16.569325000000099</v>
      </c>
      <c r="C1176" s="204">
        <v>16.612264000001002</v>
      </c>
      <c r="I1176" s="203"/>
      <c r="J1176" s="203"/>
    </row>
    <row r="1177" spans="2:10" x14ac:dyDescent="0.2">
      <c r="B1177" s="201">
        <v>16.5693300000001</v>
      </c>
      <c r="C1177" s="204">
        <v>16.612265000000999</v>
      </c>
      <c r="I1177" s="203"/>
      <c r="J1177" s="203"/>
    </row>
    <row r="1178" spans="2:10" x14ac:dyDescent="0.2">
      <c r="B1178" s="200">
        <v>16.569335000000098</v>
      </c>
      <c r="C1178" s="204">
        <v>16.612266000001</v>
      </c>
      <c r="I1178" s="203"/>
      <c r="J1178" s="203"/>
    </row>
    <row r="1179" spans="2:10" x14ac:dyDescent="0.2">
      <c r="B1179" s="201">
        <v>16.5693400000001</v>
      </c>
      <c r="C1179" s="204">
        <v>16.612267000001001</v>
      </c>
      <c r="I1179" s="203"/>
      <c r="J1179" s="203"/>
    </row>
    <row r="1180" spans="2:10" x14ac:dyDescent="0.2">
      <c r="B1180" s="200">
        <v>16.569345000000101</v>
      </c>
      <c r="C1180" s="204">
        <v>16.612268000000999</v>
      </c>
      <c r="I1180" s="203"/>
      <c r="J1180" s="203"/>
    </row>
    <row r="1181" spans="2:10" x14ac:dyDescent="0.2">
      <c r="B1181" s="201">
        <v>16.569350000000099</v>
      </c>
      <c r="C1181" s="204">
        <v>16.612269000001</v>
      </c>
      <c r="I1181" s="203"/>
      <c r="J1181" s="203"/>
    </row>
    <row r="1182" spans="2:10" x14ac:dyDescent="0.2">
      <c r="B1182" s="200">
        <v>16.569355000000101</v>
      </c>
      <c r="C1182" s="204">
        <v>16.612270000001001</v>
      </c>
      <c r="I1182" s="203"/>
      <c r="J1182" s="203"/>
    </row>
    <row r="1183" spans="2:10" x14ac:dyDescent="0.2">
      <c r="B1183" s="201">
        <v>16.569360000000099</v>
      </c>
      <c r="C1183" s="204">
        <v>16.612271000001002</v>
      </c>
      <c r="I1183" s="203"/>
      <c r="J1183" s="203"/>
    </row>
    <row r="1184" spans="2:10" x14ac:dyDescent="0.2">
      <c r="B1184" s="200">
        <v>16.569365000000101</v>
      </c>
      <c r="C1184" s="204">
        <v>16.612272000000999</v>
      </c>
      <c r="I1184" s="203"/>
      <c r="J1184" s="203"/>
    </row>
    <row r="1185" spans="2:10" x14ac:dyDescent="0.2">
      <c r="B1185" s="201">
        <v>16.569370000000099</v>
      </c>
      <c r="C1185" s="204">
        <v>16.612273000001</v>
      </c>
      <c r="I1185" s="203"/>
      <c r="J1185" s="203"/>
    </row>
    <row r="1186" spans="2:10" x14ac:dyDescent="0.2">
      <c r="B1186" s="200">
        <v>16.5693750000001</v>
      </c>
      <c r="C1186" s="204">
        <v>16.612274000001001</v>
      </c>
      <c r="I1186" s="203"/>
      <c r="J1186" s="203"/>
    </row>
    <row r="1187" spans="2:10" x14ac:dyDescent="0.2">
      <c r="B1187" s="201">
        <v>16.569380000000098</v>
      </c>
      <c r="C1187" s="204">
        <v>16.612275000000999</v>
      </c>
      <c r="I1187" s="203"/>
      <c r="J1187" s="203"/>
    </row>
    <row r="1188" spans="2:10" x14ac:dyDescent="0.2">
      <c r="B1188" s="200">
        <v>16.5693850000001</v>
      </c>
      <c r="C1188" s="204">
        <v>16.612276000001</v>
      </c>
      <c r="I1188" s="203"/>
      <c r="J1188" s="203"/>
    </row>
    <row r="1189" spans="2:10" x14ac:dyDescent="0.2">
      <c r="B1189" s="201">
        <v>16.569390000000102</v>
      </c>
      <c r="C1189" s="204">
        <v>16.612277000001001</v>
      </c>
      <c r="I1189" s="203"/>
      <c r="J1189" s="203"/>
    </row>
    <row r="1190" spans="2:10" x14ac:dyDescent="0.2">
      <c r="B1190" s="200">
        <v>16.5693950000001</v>
      </c>
      <c r="C1190" s="204">
        <v>16.612278000001002</v>
      </c>
      <c r="I1190" s="203"/>
      <c r="J1190" s="203"/>
    </row>
    <row r="1191" spans="2:10" x14ac:dyDescent="0.2">
      <c r="B1191" s="201">
        <v>16.569400000000101</v>
      </c>
      <c r="C1191" s="204">
        <v>16.612279000000999</v>
      </c>
      <c r="I1191" s="203"/>
      <c r="J1191" s="203"/>
    </row>
    <row r="1192" spans="2:10" x14ac:dyDescent="0.2">
      <c r="B1192" s="200">
        <v>16.569405000000099</v>
      </c>
      <c r="C1192" s="204">
        <v>16.612280000001</v>
      </c>
      <c r="I1192" s="203"/>
      <c r="J1192" s="203"/>
    </row>
    <row r="1193" spans="2:10" x14ac:dyDescent="0.2">
      <c r="B1193" s="201">
        <v>16.569410000000101</v>
      </c>
      <c r="C1193" s="204">
        <v>16.612281000001001</v>
      </c>
      <c r="I1193" s="203"/>
      <c r="J1193" s="203"/>
    </row>
    <row r="1194" spans="2:10" x14ac:dyDescent="0.2">
      <c r="B1194" s="200">
        <v>16.569415000000099</v>
      </c>
      <c r="C1194" s="204">
        <v>16.612282000000999</v>
      </c>
      <c r="I1194" s="203"/>
      <c r="J1194" s="203"/>
    </row>
    <row r="1195" spans="2:10" x14ac:dyDescent="0.2">
      <c r="B1195" s="201">
        <v>16.5694200000001</v>
      </c>
      <c r="C1195" s="204">
        <v>16.612283000001</v>
      </c>
      <c r="I1195" s="203"/>
      <c r="J1195" s="203"/>
    </row>
    <row r="1196" spans="2:10" x14ac:dyDescent="0.2">
      <c r="B1196" s="200">
        <v>16.569425000000098</v>
      </c>
      <c r="C1196" s="204">
        <v>16.612284000001001</v>
      </c>
      <c r="I1196" s="203"/>
      <c r="J1196" s="203"/>
    </row>
    <row r="1197" spans="2:10" x14ac:dyDescent="0.2">
      <c r="B1197" s="201">
        <v>16.5694300000001</v>
      </c>
      <c r="C1197" s="204">
        <v>16.612285000000998</v>
      </c>
      <c r="I1197" s="203"/>
      <c r="J1197" s="203"/>
    </row>
    <row r="1198" spans="2:10" x14ac:dyDescent="0.2">
      <c r="B1198" s="200">
        <v>16.569435000000102</v>
      </c>
      <c r="C1198" s="204">
        <v>16.612286000000999</v>
      </c>
      <c r="I1198" s="203"/>
      <c r="J1198" s="203"/>
    </row>
    <row r="1199" spans="2:10" x14ac:dyDescent="0.2">
      <c r="B1199" s="201">
        <v>16.5694400000001</v>
      </c>
      <c r="C1199" s="204">
        <v>16.612287000001</v>
      </c>
      <c r="I1199" s="203"/>
      <c r="J1199" s="203"/>
    </row>
    <row r="1200" spans="2:10" x14ac:dyDescent="0.2">
      <c r="B1200" s="200">
        <v>16.569445000000101</v>
      </c>
      <c r="C1200" s="204">
        <v>16.612288000001001</v>
      </c>
      <c r="I1200" s="203"/>
      <c r="J1200" s="203"/>
    </row>
    <row r="1201" spans="2:10" x14ac:dyDescent="0.2">
      <c r="B1201" s="201">
        <v>16.569450000000099</v>
      </c>
      <c r="C1201" s="204">
        <v>16.612289000000999</v>
      </c>
      <c r="I1201" s="203"/>
      <c r="J1201" s="203"/>
    </row>
    <row r="1202" spans="2:10" x14ac:dyDescent="0.2">
      <c r="B1202" s="200">
        <v>16.569455000000101</v>
      </c>
      <c r="C1202" s="204">
        <v>16.612290000001</v>
      </c>
      <c r="I1202" s="203"/>
      <c r="J1202" s="203"/>
    </row>
    <row r="1203" spans="2:10" x14ac:dyDescent="0.2">
      <c r="B1203" s="201">
        <v>16.569460000000099</v>
      </c>
      <c r="C1203" s="204">
        <v>16.612291000001001</v>
      </c>
      <c r="I1203" s="203"/>
      <c r="J1203" s="203"/>
    </row>
    <row r="1204" spans="2:10" x14ac:dyDescent="0.2">
      <c r="B1204" s="200">
        <v>16.5694650000001</v>
      </c>
      <c r="C1204" s="204">
        <v>16.612292000000998</v>
      </c>
      <c r="I1204" s="203"/>
      <c r="J1204" s="203"/>
    </row>
    <row r="1205" spans="2:10" x14ac:dyDescent="0.2">
      <c r="B1205" s="201">
        <v>16.569470000000099</v>
      </c>
      <c r="C1205" s="204">
        <v>16.612293000000999</v>
      </c>
      <c r="I1205" s="203"/>
      <c r="J1205" s="203"/>
    </row>
    <row r="1206" spans="2:10" x14ac:dyDescent="0.2">
      <c r="B1206" s="200">
        <v>16.5694750000001</v>
      </c>
      <c r="C1206" s="204">
        <v>16.612294000001</v>
      </c>
      <c r="I1206" s="203"/>
      <c r="J1206" s="203"/>
    </row>
    <row r="1207" spans="2:10" x14ac:dyDescent="0.2">
      <c r="B1207" s="201">
        <v>16.569480000000102</v>
      </c>
      <c r="C1207" s="204">
        <v>16.612295000001001</v>
      </c>
      <c r="I1207" s="203"/>
      <c r="J1207" s="203"/>
    </row>
    <row r="1208" spans="2:10" x14ac:dyDescent="0.2">
      <c r="B1208" s="200">
        <v>16.5694850000001</v>
      </c>
      <c r="C1208" s="204">
        <v>16.612296000000999</v>
      </c>
      <c r="I1208" s="203"/>
      <c r="J1208" s="203"/>
    </row>
    <row r="1209" spans="2:10" x14ac:dyDescent="0.2">
      <c r="B1209" s="201">
        <v>16.569490000000101</v>
      </c>
      <c r="C1209" s="204">
        <v>16.612297000001</v>
      </c>
      <c r="I1209" s="203"/>
      <c r="J1209" s="203"/>
    </row>
    <row r="1210" spans="2:10" x14ac:dyDescent="0.2">
      <c r="B1210" s="200">
        <v>16.569495000000099</v>
      </c>
      <c r="C1210" s="204">
        <v>16.6122980000011</v>
      </c>
      <c r="I1210" s="203"/>
      <c r="J1210" s="203"/>
    </row>
    <row r="1211" spans="2:10" x14ac:dyDescent="0.2">
      <c r="B1211" s="201">
        <v>16.569500000000101</v>
      </c>
      <c r="C1211" s="204">
        <v>16.612299000001101</v>
      </c>
      <c r="I1211" s="203"/>
      <c r="J1211" s="203"/>
    </row>
    <row r="1212" spans="2:10" x14ac:dyDescent="0.2">
      <c r="B1212" s="200">
        <v>16.569505000000099</v>
      </c>
      <c r="C1212" s="204">
        <v>16.612300000001099</v>
      </c>
      <c r="I1212" s="203"/>
      <c r="J1212" s="203"/>
    </row>
    <row r="1213" spans="2:10" x14ac:dyDescent="0.2">
      <c r="B1213" s="201">
        <v>16.569510000000101</v>
      </c>
      <c r="C1213" s="204">
        <v>16.6123010000011</v>
      </c>
      <c r="I1213" s="203"/>
      <c r="J1213" s="203"/>
    </row>
    <row r="1214" spans="2:10" x14ac:dyDescent="0.2">
      <c r="B1214" s="200">
        <v>16.569515000000099</v>
      </c>
      <c r="C1214" s="204">
        <v>16.612302000001101</v>
      </c>
      <c r="I1214" s="203"/>
      <c r="J1214" s="203"/>
    </row>
    <row r="1215" spans="2:10" x14ac:dyDescent="0.2">
      <c r="B1215" s="201">
        <v>16.5695200000001</v>
      </c>
      <c r="C1215" s="204">
        <v>16.612303000001098</v>
      </c>
      <c r="I1215" s="203"/>
      <c r="J1215" s="203"/>
    </row>
    <row r="1216" spans="2:10" x14ac:dyDescent="0.2">
      <c r="B1216" s="200">
        <v>16.569525000000102</v>
      </c>
      <c r="C1216" s="204">
        <v>16.6123040000011</v>
      </c>
      <c r="I1216" s="203"/>
      <c r="J1216" s="203"/>
    </row>
    <row r="1217" spans="2:10" x14ac:dyDescent="0.2">
      <c r="B1217" s="201">
        <v>16.5695300000001</v>
      </c>
      <c r="C1217" s="204">
        <v>16.612305000001101</v>
      </c>
      <c r="I1217" s="203"/>
      <c r="J1217" s="203"/>
    </row>
    <row r="1218" spans="2:10" x14ac:dyDescent="0.2">
      <c r="B1218" s="200">
        <v>16.569535000000101</v>
      </c>
      <c r="C1218" s="204">
        <v>16.612306000001102</v>
      </c>
      <c r="I1218" s="203"/>
      <c r="J1218" s="203"/>
    </row>
    <row r="1219" spans="2:10" x14ac:dyDescent="0.2">
      <c r="B1219" s="201">
        <v>16.569540000000099</v>
      </c>
      <c r="C1219" s="204">
        <v>16.612307000001099</v>
      </c>
      <c r="I1219" s="203"/>
      <c r="J1219" s="203"/>
    </row>
    <row r="1220" spans="2:10" x14ac:dyDescent="0.2">
      <c r="B1220" s="200">
        <v>16.569545000000101</v>
      </c>
      <c r="C1220" s="204">
        <v>16.6123080000011</v>
      </c>
      <c r="I1220" s="203"/>
      <c r="J1220" s="203"/>
    </row>
    <row r="1221" spans="2:10" x14ac:dyDescent="0.2">
      <c r="B1221" s="201">
        <v>16.569550000000099</v>
      </c>
      <c r="C1221" s="204">
        <v>16.612309000001101</v>
      </c>
      <c r="I1221" s="203"/>
      <c r="J1221" s="203"/>
    </row>
    <row r="1222" spans="2:10" x14ac:dyDescent="0.2">
      <c r="B1222" s="200">
        <v>16.569555000000101</v>
      </c>
      <c r="C1222" s="204">
        <v>16.612310000001099</v>
      </c>
      <c r="I1222" s="203"/>
      <c r="J1222" s="203"/>
    </row>
    <row r="1223" spans="2:10" x14ac:dyDescent="0.2">
      <c r="B1223" s="201">
        <v>16.569560000000099</v>
      </c>
      <c r="C1223" s="204">
        <v>16.6123110000011</v>
      </c>
      <c r="I1223" s="203"/>
      <c r="J1223" s="203"/>
    </row>
    <row r="1224" spans="2:10" x14ac:dyDescent="0.2">
      <c r="B1224" s="200">
        <v>16.5695650000001</v>
      </c>
      <c r="C1224" s="204">
        <v>16.612312000001101</v>
      </c>
      <c r="I1224" s="203"/>
      <c r="J1224" s="203"/>
    </row>
    <row r="1225" spans="2:10" x14ac:dyDescent="0.2">
      <c r="B1225" s="201">
        <v>16.569569999999999</v>
      </c>
      <c r="C1225" s="204">
        <v>16.612313000001102</v>
      </c>
      <c r="I1225" s="203"/>
      <c r="J1225" s="203"/>
    </row>
    <row r="1226" spans="2:10" x14ac:dyDescent="0.2">
      <c r="B1226" s="200">
        <v>16.569575</v>
      </c>
      <c r="C1226" s="204">
        <v>16.612314000001099</v>
      </c>
      <c r="I1226" s="203"/>
      <c r="J1226" s="203"/>
    </row>
    <row r="1227" spans="2:10" x14ac:dyDescent="0.2">
      <c r="B1227" s="201">
        <v>16.569579999999998</v>
      </c>
      <c r="C1227" s="204">
        <v>16.6123150000011</v>
      </c>
      <c r="I1227" s="203"/>
      <c r="J1227" s="203"/>
    </row>
    <row r="1228" spans="2:10" x14ac:dyDescent="0.2">
      <c r="B1228" s="200">
        <v>16.569585</v>
      </c>
      <c r="C1228" s="204">
        <v>16.612316000001101</v>
      </c>
      <c r="I1228" s="203"/>
      <c r="J1228" s="203"/>
    </row>
    <row r="1229" spans="2:10" x14ac:dyDescent="0.2">
      <c r="B1229" s="201">
        <v>16.569590000000002</v>
      </c>
      <c r="C1229" s="204">
        <v>16.612317000001099</v>
      </c>
      <c r="I1229" s="203"/>
      <c r="J1229" s="203"/>
    </row>
    <row r="1230" spans="2:10" x14ac:dyDescent="0.2">
      <c r="B1230" s="200">
        <v>16.569595</v>
      </c>
      <c r="C1230" s="204">
        <v>16.6123180000011</v>
      </c>
      <c r="I1230" s="203"/>
      <c r="J1230" s="203"/>
    </row>
    <row r="1231" spans="2:10" x14ac:dyDescent="0.2">
      <c r="B1231" s="201">
        <v>16.569600000000001</v>
      </c>
      <c r="C1231" s="204">
        <v>16.612319000001101</v>
      </c>
      <c r="I1231" s="203"/>
      <c r="J1231" s="203"/>
    </row>
    <row r="1232" spans="2:10" x14ac:dyDescent="0.2">
      <c r="B1232" s="200">
        <v>16.569604999999999</v>
      </c>
      <c r="C1232" s="204">
        <v>16.612320000001102</v>
      </c>
      <c r="I1232" s="203"/>
      <c r="J1232" s="203"/>
    </row>
    <row r="1233" spans="2:10" x14ac:dyDescent="0.2">
      <c r="B1233" s="201">
        <v>16.569610000000001</v>
      </c>
      <c r="C1233" s="204">
        <v>16.612321000001099</v>
      </c>
      <c r="I1233" s="203"/>
      <c r="J1233" s="203"/>
    </row>
    <row r="1234" spans="2:10" x14ac:dyDescent="0.2">
      <c r="B1234" s="200">
        <v>16.569614999999999</v>
      </c>
      <c r="C1234" s="204">
        <v>16.6123220000011</v>
      </c>
      <c r="I1234" s="203"/>
      <c r="J1234" s="203"/>
    </row>
    <row r="1235" spans="2:10" x14ac:dyDescent="0.2">
      <c r="B1235" s="201">
        <v>16.56962</v>
      </c>
      <c r="C1235" s="204">
        <v>16.612323000001101</v>
      </c>
      <c r="I1235" s="203"/>
      <c r="J1235" s="203"/>
    </row>
    <row r="1236" spans="2:10" x14ac:dyDescent="0.2">
      <c r="B1236" s="200">
        <v>16.569624999999998</v>
      </c>
      <c r="C1236" s="204">
        <v>16.612324000001099</v>
      </c>
      <c r="I1236" s="203"/>
      <c r="J1236" s="203"/>
    </row>
    <row r="1237" spans="2:10" x14ac:dyDescent="0.2">
      <c r="B1237" s="201">
        <v>16.56963</v>
      </c>
      <c r="C1237" s="204">
        <v>16.6123250000011</v>
      </c>
      <c r="I1237" s="203"/>
      <c r="J1237" s="203"/>
    </row>
    <row r="1238" spans="2:10" x14ac:dyDescent="0.2">
      <c r="B1238" s="200">
        <v>16.569635000000002</v>
      </c>
      <c r="C1238" s="204">
        <v>16.612326000001101</v>
      </c>
      <c r="I1238" s="203"/>
      <c r="J1238" s="203"/>
    </row>
    <row r="1239" spans="2:10" x14ac:dyDescent="0.2">
      <c r="B1239" s="201">
        <v>16.56964</v>
      </c>
      <c r="C1239" s="204">
        <v>16.612327000001098</v>
      </c>
      <c r="I1239" s="203"/>
      <c r="J1239" s="203"/>
    </row>
    <row r="1240" spans="2:10" x14ac:dyDescent="0.2">
      <c r="B1240" s="200">
        <v>16.569645000000001</v>
      </c>
      <c r="C1240" s="204">
        <v>16.612328000001099</v>
      </c>
      <c r="I1240" s="203"/>
      <c r="J1240" s="203"/>
    </row>
    <row r="1241" spans="2:10" x14ac:dyDescent="0.2">
      <c r="B1241" s="201">
        <v>16.569649999999999</v>
      </c>
      <c r="C1241" s="204">
        <v>16.6123290000011</v>
      </c>
      <c r="I1241" s="203"/>
      <c r="J1241" s="203"/>
    </row>
    <row r="1242" spans="2:10" x14ac:dyDescent="0.2">
      <c r="B1242" s="200">
        <v>16.569655000000001</v>
      </c>
      <c r="C1242" s="204">
        <v>16.612330000001101</v>
      </c>
      <c r="I1242" s="203"/>
      <c r="J1242" s="203"/>
    </row>
    <row r="1243" spans="2:10" x14ac:dyDescent="0.2">
      <c r="B1243" s="201">
        <v>16.569659999999999</v>
      </c>
      <c r="C1243" s="204">
        <v>16.612331000001099</v>
      </c>
      <c r="I1243" s="203"/>
      <c r="J1243" s="203"/>
    </row>
    <row r="1244" spans="2:10" x14ac:dyDescent="0.2">
      <c r="B1244" s="200">
        <v>16.569665000000001</v>
      </c>
      <c r="C1244" s="204">
        <v>16.6123320000011</v>
      </c>
      <c r="I1244" s="203"/>
      <c r="J1244" s="203"/>
    </row>
    <row r="1245" spans="2:10" x14ac:dyDescent="0.2">
      <c r="B1245" s="201">
        <v>16.569669999999999</v>
      </c>
      <c r="C1245" s="204">
        <v>16.612333000001101</v>
      </c>
      <c r="I1245" s="203"/>
      <c r="J1245" s="203"/>
    </row>
    <row r="1246" spans="2:10" x14ac:dyDescent="0.2">
      <c r="B1246" s="200">
        <v>16.569675</v>
      </c>
      <c r="C1246" s="204">
        <v>16.612334000001098</v>
      </c>
      <c r="I1246" s="203"/>
      <c r="J1246" s="203"/>
    </row>
    <row r="1247" spans="2:10" x14ac:dyDescent="0.2">
      <c r="B1247" s="201">
        <v>16.569680000000002</v>
      </c>
      <c r="C1247" s="204">
        <v>16.612335000001099</v>
      </c>
      <c r="I1247" s="203"/>
      <c r="J1247" s="203"/>
    </row>
    <row r="1248" spans="2:10" x14ac:dyDescent="0.2">
      <c r="B1248" s="200">
        <v>16.569685</v>
      </c>
      <c r="C1248" s="204">
        <v>16.6123360000011</v>
      </c>
      <c r="I1248" s="203"/>
      <c r="J1248" s="203"/>
    </row>
    <row r="1249" spans="2:10" x14ac:dyDescent="0.2">
      <c r="B1249" s="201">
        <v>16.569690000000001</v>
      </c>
      <c r="C1249" s="204">
        <v>16.612337000001101</v>
      </c>
      <c r="I1249" s="203"/>
      <c r="J1249" s="203"/>
    </row>
    <row r="1250" spans="2:10" x14ac:dyDescent="0.2">
      <c r="B1250" s="200">
        <v>16.569694999999999</v>
      </c>
      <c r="C1250" s="204">
        <v>16.612338000001099</v>
      </c>
      <c r="I1250" s="203"/>
      <c r="J1250" s="203"/>
    </row>
    <row r="1251" spans="2:10" x14ac:dyDescent="0.2">
      <c r="B1251" s="201">
        <v>16.569700000000001</v>
      </c>
      <c r="C1251" s="204">
        <v>16.6123390000011</v>
      </c>
      <c r="I1251" s="203"/>
      <c r="J1251" s="203"/>
    </row>
    <row r="1252" spans="2:10" x14ac:dyDescent="0.2">
      <c r="B1252" s="200">
        <v>16.569704999999999</v>
      </c>
      <c r="C1252" s="204">
        <v>16.612340000001101</v>
      </c>
      <c r="I1252" s="203"/>
      <c r="J1252" s="203"/>
    </row>
    <row r="1253" spans="2:10" x14ac:dyDescent="0.2">
      <c r="B1253" s="201">
        <v>16.569710000000001</v>
      </c>
      <c r="C1253" s="204">
        <v>16.612341000001098</v>
      </c>
      <c r="I1253" s="203"/>
      <c r="J1253" s="203"/>
    </row>
    <row r="1254" spans="2:10" x14ac:dyDescent="0.2">
      <c r="B1254" s="200">
        <v>16.569714999999999</v>
      </c>
      <c r="C1254" s="204">
        <v>16.6123420000011</v>
      </c>
      <c r="I1254" s="203"/>
      <c r="J1254" s="203"/>
    </row>
    <row r="1255" spans="2:10" x14ac:dyDescent="0.2">
      <c r="B1255" s="201">
        <v>16.56972</v>
      </c>
      <c r="C1255" s="204">
        <v>16.612343000001101</v>
      </c>
      <c r="I1255" s="203"/>
      <c r="J1255" s="203"/>
    </row>
    <row r="1256" spans="2:10" x14ac:dyDescent="0.2">
      <c r="B1256" s="200">
        <v>16.569724999999998</v>
      </c>
      <c r="C1256" s="204">
        <v>16.612344000001102</v>
      </c>
      <c r="I1256" s="203"/>
      <c r="J1256" s="203"/>
    </row>
    <row r="1257" spans="2:10" x14ac:dyDescent="0.2">
      <c r="B1257" s="201">
        <v>16.56973</v>
      </c>
      <c r="C1257" s="204">
        <v>16.612345000001099</v>
      </c>
      <c r="I1257" s="203"/>
      <c r="J1257" s="203"/>
    </row>
    <row r="1258" spans="2:10" x14ac:dyDescent="0.2">
      <c r="B1258" s="200">
        <v>16.569735000000001</v>
      </c>
      <c r="C1258" s="204">
        <v>16.6123460000011</v>
      </c>
      <c r="I1258" s="203"/>
      <c r="J1258" s="203"/>
    </row>
    <row r="1259" spans="2:10" x14ac:dyDescent="0.2">
      <c r="B1259" s="201">
        <v>16.569739999999999</v>
      </c>
      <c r="C1259" s="204">
        <v>16.612347000001101</v>
      </c>
      <c r="I1259" s="203"/>
      <c r="J1259" s="203"/>
    </row>
    <row r="1260" spans="2:10" x14ac:dyDescent="0.2">
      <c r="B1260" s="200">
        <v>16.569745000000001</v>
      </c>
      <c r="C1260" s="204">
        <v>16.612348000001099</v>
      </c>
      <c r="I1260" s="203"/>
      <c r="J1260" s="203"/>
    </row>
    <row r="1261" spans="2:10" x14ac:dyDescent="0.2">
      <c r="B1261" s="201">
        <v>16.569749999999999</v>
      </c>
      <c r="C1261" s="204">
        <v>16.6123490000011</v>
      </c>
      <c r="I1261" s="203"/>
      <c r="J1261" s="203"/>
    </row>
    <row r="1262" spans="2:10" x14ac:dyDescent="0.2">
      <c r="B1262" s="200">
        <v>16.569755000000001</v>
      </c>
      <c r="C1262" s="204">
        <v>16.612350000001101</v>
      </c>
      <c r="I1262" s="203"/>
      <c r="J1262" s="203"/>
    </row>
    <row r="1263" spans="2:10" x14ac:dyDescent="0.2">
      <c r="B1263" s="201">
        <v>16.569759999999999</v>
      </c>
      <c r="C1263" s="204">
        <v>16.612351000001102</v>
      </c>
      <c r="I1263" s="203"/>
      <c r="J1263" s="203"/>
    </row>
    <row r="1264" spans="2:10" x14ac:dyDescent="0.2">
      <c r="B1264" s="200">
        <v>16.569765</v>
      </c>
      <c r="C1264" s="204">
        <v>16.612352000001099</v>
      </c>
      <c r="I1264" s="203"/>
      <c r="J1264" s="203"/>
    </row>
    <row r="1265" spans="2:10" x14ac:dyDescent="0.2">
      <c r="B1265" s="201">
        <v>16.569769999999998</v>
      </c>
      <c r="C1265" s="204">
        <v>16.6123530000011</v>
      </c>
      <c r="I1265" s="203"/>
      <c r="J1265" s="203"/>
    </row>
    <row r="1266" spans="2:10" x14ac:dyDescent="0.2">
      <c r="B1266" s="200">
        <v>16.569775</v>
      </c>
      <c r="C1266" s="204">
        <v>16.612354000001101</v>
      </c>
      <c r="I1266" s="203"/>
      <c r="J1266" s="203"/>
    </row>
    <row r="1267" spans="2:10" x14ac:dyDescent="0.2">
      <c r="B1267" s="201">
        <v>16.569780000000002</v>
      </c>
      <c r="C1267" s="204">
        <v>16.612355000001099</v>
      </c>
      <c r="I1267" s="203"/>
      <c r="J1267" s="203"/>
    </row>
    <row r="1268" spans="2:10" x14ac:dyDescent="0.2">
      <c r="B1268" s="200">
        <v>16.569785</v>
      </c>
      <c r="C1268" s="204">
        <v>16.6123560000011</v>
      </c>
      <c r="I1268" s="203"/>
      <c r="J1268" s="203"/>
    </row>
    <row r="1269" spans="2:10" x14ac:dyDescent="0.2">
      <c r="B1269" s="201">
        <v>16.569790000000001</v>
      </c>
      <c r="C1269" s="204">
        <v>16.612357000001101</v>
      </c>
      <c r="I1269" s="203"/>
      <c r="J1269" s="203"/>
    </row>
    <row r="1270" spans="2:10" x14ac:dyDescent="0.2">
      <c r="B1270" s="200">
        <v>16.569794999999999</v>
      </c>
      <c r="C1270" s="204">
        <v>16.612358000001102</v>
      </c>
      <c r="I1270" s="203"/>
      <c r="J1270" s="203"/>
    </row>
    <row r="1271" spans="2:10" x14ac:dyDescent="0.2">
      <c r="B1271" s="201">
        <v>16.569800000000001</v>
      </c>
      <c r="C1271" s="204">
        <v>16.612359000001099</v>
      </c>
      <c r="I1271" s="203"/>
      <c r="J1271" s="203"/>
    </row>
    <row r="1272" spans="2:10" x14ac:dyDescent="0.2">
      <c r="B1272" s="200">
        <v>16.569804999999999</v>
      </c>
      <c r="C1272" s="204">
        <v>16.6123600000011</v>
      </c>
      <c r="I1272" s="203"/>
      <c r="J1272" s="203"/>
    </row>
    <row r="1273" spans="2:10" x14ac:dyDescent="0.2">
      <c r="B1273" s="201">
        <v>16.56981</v>
      </c>
      <c r="C1273" s="204">
        <v>16.612361000001101</v>
      </c>
      <c r="I1273" s="203"/>
      <c r="J1273" s="203"/>
    </row>
    <row r="1274" spans="2:10" x14ac:dyDescent="0.2">
      <c r="B1274" s="200">
        <v>16.569814999999998</v>
      </c>
      <c r="C1274" s="204">
        <v>16.612362000001099</v>
      </c>
      <c r="I1274" s="203"/>
      <c r="J1274" s="203"/>
    </row>
    <row r="1275" spans="2:10" x14ac:dyDescent="0.2">
      <c r="B1275" s="201">
        <v>16.56982</v>
      </c>
      <c r="C1275" s="204">
        <v>16.6123630000011</v>
      </c>
      <c r="I1275" s="203"/>
      <c r="J1275" s="203"/>
    </row>
    <row r="1276" spans="2:10" x14ac:dyDescent="0.2">
      <c r="B1276" s="200">
        <v>16.569824999999899</v>
      </c>
      <c r="C1276" s="204">
        <v>16.612364000001101</v>
      </c>
      <c r="I1276" s="203"/>
      <c r="J1276" s="203"/>
    </row>
    <row r="1277" spans="2:10" x14ac:dyDescent="0.2">
      <c r="B1277" s="201">
        <v>16.5698299999999</v>
      </c>
      <c r="C1277" s="204">
        <v>16.612365000001098</v>
      </c>
      <c r="I1277" s="203"/>
      <c r="J1277" s="203"/>
    </row>
    <row r="1278" spans="2:10" x14ac:dyDescent="0.2">
      <c r="B1278" s="200">
        <v>16.569834999999902</v>
      </c>
      <c r="C1278" s="204">
        <v>16.612366000001099</v>
      </c>
      <c r="I1278" s="203"/>
      <c r="J1278" s="203"/>
    </row>
    <row r="1279" spans="2:10" x14ac:dyDescent="0.2">
      <c r="B1279" s="201">
        <v>16.5698399999999</v>
      </c>
      <c r="C1279" s="204">
        <v>16.6123670000011</v>
      </c>
      <c r="I1279" s="203"/>
      <c r="J1279" s="203"/>
    </row>
    <row r="1280" spans="2:10" x14ac:dyDescent="0.2">
      <c r="B1280" s="200">
        <v>16.569844999999901</v>
      </c>
      <c r="C1280" s="204">
        <v>16.612368000001101</v>
      </c>
      <c r="I1280" s="203"/>
      <c r="J1280" s="203"/>
    </row>
    <row r="1281" spans="2:10" x14ac:dyDescent="0.2">
      <c r="B1281" s="201">
        <v>16.569849999999899</v>
      </c>
      <c r="C1281" s="204">
        <v>16.612369000001099</v>
      </c>
      <c r="I1281" s="203"/>
      <c r="J1281" s="203"/>
    </row>
    <row r="1282" spans="2:10" x14ac:dyDescent="0.2">
      <c r="B1282" s="200">
        <v>16.569854999999901</v>
      </c>
      <c r="C1282" s="204">
        <v>16.6123700000011</v>
      </c>
      <c r="I1282" s="203"/>
      <c r="J1282" s="203"/>
    </row>
    <row r="1283" spans="2:10" x14ac:dyDescent="0.2">
      <c r="B1283" s="201">
        <v>16.569859999999899</v>
      </c>
      <c r="C1283" s="204">
        <v>16.612371000001101</v>
      </c>
      <c r="I1283" s="203"/>
      <c r="J1283" s="203"/>
    </row>
    <row r="1284" spans="2:10" x14ac:dyDescent="0.2">
      <c r="B1284" s="200">
        <v>16.569864999999901</v>
      </c>
      <c r="C1284" s="204">
        <v>16.612372000001098</v>
      </c>
      <c r="I1284" s="203"/>
      <c r="J1284" s="203"/>
    </row>
    <row r="1285" spans="2:10" x14ac:dyDescent="0.2">
      <c r="B1285" s="201">
        <v>16.569869999999899</v>
      </c>
      <c r="C1285" s="204">
        <v>16.612373000001099</v>
      </c>
      <c r="I1285" s="203"/>
      <c r="J1285" s="203"/>
    </row>
    <row r="1286" spans="2:10" x14ac:dyDescent="0.2">
      <c r="B1286" s="200">
        <v>16.5698749999999</v>
      </c>
      <c r="C1286" s="204">
        <v>16.6123740000011</v>
      </c>
      <c r="I1286" s="203"/>
      <c r="J1286" s="203"/>
    </row>
    <row r="1287" spans="2:10" x14ac:dyDescent="0.2">
      <c r="B1287" s="201">
        <v>16.569879999999898</v>
      </c>
      <c r="C1287" s="204">
        <v>16.612375000001101</v>
      </c>
      <c r="I1287" s="203"/>
      <c r="J1287" s="203"/>
    </row>
    <row r="1288" spans="2:10" x14ac:dyDescent="0.2">
      <c r="B1288" s="200">
        <v>16.5698849999999</v>
      </c>
      <c r="C1288" s="204">
        <v>16.612376000001099</v>
      </c>
      <c r="I1288" s="203"/>
      <c r="J1288" s="203"/>
    </row>
    <row r="1289" spans="2:10" x14ac:dyDescent="0.2">
      <c r="B1289" s="201">
        <v>16.569889999999901</v>
      </c>
      <c r="C1289" s="204">
        <v>16.6123770000011</v>
      </c>
      <c r="I1289" s="203"/>
      <c r="J1289" s="203"/>
    </row>
    <row r="1290" spans="2:10" x14ac:dyDescent="0.2">
      <c r="B1290" s="200">
        <v>16.569894999999899</v>
      </c>
      <c r="C1290" s="204">
        <v>16.612378000001101</v>
      </c>
      <c r="I1290" s="203"/>
      <c r="J1290" s="203"/>
    </row>
    <row r="1291" spans="2:10" x14ac:dyDescent="0.2">
      <c r="B1291" s="201">
        <v>16.569899999999901</v>
      </c>
      <c r="C1291" s="204">
        <v>16.612379000001098</v>
      </c>
      <c r="I1291" s="203"/>
      <c r="J1291" s="203"/>
    </row>
    <row r="1292" spans="2:10" x14ac:dyDescent="0.2">
      <c r="B1292" s="200">
        <v>16.569904999999899</v>
      </c>
      <c r="C1292" s="204">
        <v>16.612380000001099</v>
      </c>
      <c r="I1292" s="203"/>
      <c r="J1292" s="203"/>
    </row>
    <row r="1293" spans="2:10" x14ac:dyDescent="0.2">
      <c r="B1293" s="201">
        <v>16.569909999999901</v>
      </c>
      <c r="C1293" s="204">
        <v>16.612381000001101</v>
      </c>
      <c r="I1293" s="203"/>
      <c r="J1293" s="203"/>
    </row>
    <row r="1294" spans="2:10" x14ac:dyDescent="0.2">
      <c r="B1294" s="200">
        <v>16.569914999999899</v>
      </c>
      <c r="C1294" s="204">
        <v>16.612382000001102</v>
      </c>
      <c r="I1294" s="203"/>
      <c r="J1294" s="203"/>
    </row>
    <row r="1295" spans="2:10" x14ac:dyDescent="0.2">
      <c r="B1295" s="201">
        <v>16.5699199999999</v>
      </c>
      <c r="C1295" s="204">
        <v>16.612383000001099</v>
      </c>
      <c r="I1295" s="203"/>
      <c r="J1295" s="203"/>
    </row>
    <row r="1296" spans="2:10" x14ac:dyDescent="0.2">
      <c r="B1296" s="200">
        <v>16.569924999999898</v>
      </c>
      <c r="C1296" s="204">
        <v>16.6123840000011</v>
      </c>
      <c r="I1296" s="203"/>
      <c r="J1296" s="203"/>
    </row>
    <row r="1297" spans="2:10" x14ac:dyDescent="0.2">
      <c r="B1297" s="201">
        <v>16.5699299999999</v>
      </c>
      <c r="C1297" s="204">
        <v>16.612385000001101</v>
      </c>
      <c r="I1297" s="203"/>
      <c r="J1297" s="203"/>
    </row>
    <row r="1298" spans="2:10" x14ac:dyDescent="0.2">
      <c r="B1298" s="200">
        <v>16.569934999999901</v>
      </c>
      <c r="C1298" s="204">
        <v>16.612386000001099</v>
      </c>
      <c r="I1298" s="203"/>
      <c r="J1298" s="203"/>
    </row>
    <row r="1299" spans="2:10" x14ac:dyDescent="0.2">
      <c r="B1299" s="201">
        <v>16.5699399999999</v>
      </c>
      <c r="C1299" s="204">
        <v>16.6123870000011</v>
      </c>
      <c r="I1299" s="203"/>
      <c r="J1299" s="203"/>
    </row>
    <row r="1300" spans="2:10" x14ac:dyDescent="0.2">
      <c r="B1300" s="200">
        <v>16.569944999999901</v>
      </c>
      <c r="C1300" s="204">
        <v>16.612388000001101</v>
      </c>
      <c r="I1300" s="203"/>
      <c r="J1300" s="203"/>
    </row>
    <row r="1301" spans="2:10" x14ac:dyDescent="0.2">
      <c r="B1301" s="201">
        <v>16.569949999999899</v>
      </c>
      <c r="C1301" s="204">
        <v>16.612389000001102</v>
      </c>
      <c r="I1301" s="203"/>
      <c r="J1301" s="203"/>
    </row>
    <row r="1302" spans="2:10" x14ac:dyDescent="0.2">
      <c r="B1302" s="200">
        <v>16.569954999999901</v>
      </c>
      <c r="C1302" s="204">
        <v>16.612390000001099</v>
      </c>
      <c r="I1302" s="203"/>
      <c r="J1302" s="203"/>
    </row>
    <row r="1303" spans="2:10" x14ac:dyDescent="0.2">
      <c r="B1303" s="201">
        <v>16.569959999999899</v>
      </c>
      <c r="C1303" s="204">
        <v>16.6123910000011</v>
      </c>
      <c r="I1303" s="203"/>
      <c r="J1303" s="203"/>
    </row>
    <row r="1304" spans="2:10" x14ac:dyDescent="0.2">
      <c r="B1304" s="200">
        <v>16.5699649999999</v>
      </c>
      <c r="C1304" s="204">
        <v>16.612392000001101</v>
      </c>
      <c r="I1304" s="203"/>
      <c r="J1304" s="203"/>
    </row>
    <row r="1305" spans="2:10" x14ac:dyDescent="0.2">
      <c r="B1305" s="201">
        <v>16.569969999999898</v>
      </c>
      <c r="C1305" s="204">
        <v>16.612393000001099</v>
      </c>
      <c r="I1305" s="203"/>
      <c r="J1305" s="203"/>
    </row>
    <row r="1306" spans="2:10" x14ac:dyDescent="0.2">
      <c r="B1306" s="200">
        <v>16.5699749999999</v>
      </c>
      <c r="C1306" s="204">
        <v>16.6123940000011</v>
      </c>
      <c r="I1306" s="203"/>
      <c r="J1306" s="203"/>
    </row>
    <row r="1307" spans="2:10" x14ac:dyDescent="0.2">
      <c r="B1307" s="201">
        <v>16.569979999999902</v>
      </c>
      <c r="C1307" s="204">
        <v>16.6123950000012</v>
      </c>
      <c r="I1307" s="203"/>
      <c r="J1307" s="203"/>
    </row>
    <row r="1308" spans="2:10" x14ac:dyDescent="0.2">
      <c r="B1308" s="200">
        <v>16.5699849999999</v>
      </c>
      <c r="C1308" s="204">
        <v>16.612396000001201</v>
      </c>
      <c r="I1308" s="203"/>
      <c r="J1308" s="203"/>
    </row>
    <row r="1309" spans="2:10" x14ac:dyDescent="0.2">
      <c r="B1309" s="201">
        <v>16.569989999999901</v>
      </c>
      <c r="C1309" s="204">
        <v>16.612397000001199</v>
      </c>
      <c r="I1309" s="203"/>
      <c r="J1309" s="203"/>
    </row>
    <row r="1310" spans="2:10" x14ac:dyDescent="0.2">
      <c r="B1310" s="200">
        <v>16.569994999999899</v>
      </c>
      <c r="C1310" s="204">
        <v>16.6123980000012</v>
      </c>
      <c r="I1310" s="203"/>
      <c r="J1310" s="203"/>
    </row>
    <row r="1311" spans="2:10" x14ac:dyDescent="0.2">
      <c r="B1311" s="201">
        <v>16.569999999999901</v>
      </c>
      <c r="C1311" s="204">
        <v>16.612399000001201</v>
      </c>
      <c r="I1311" s="203"/>
      <c r="J1311" s="203"/>
    </row>
    <row r="1312" spans="2:10" x14ac:dyDescent="0.2">
      <c r="B1312" s="200">
        <v>16.570004999999899</v>
      </c>
      <c r="C1312" s="204">
        <v>16.612400000001202</v>
      </c>
      <c r="I1312" s="203"/>
      <c r="J1312" s="203"/>
    </row>
    <row r="1313" spans="2:10" x14ac:dyDescent="0.2">
      <c r="B1313" s="201">
        <v>16.5700099999999</v>
      </c>
      <c r="C1313" s="204">
        <v>16.612401000001199</v>
      </c>
      <c r="I1313" s="203"/>
      <c r="J1313" s="203"/>
    </row>
    <row r="1314" spans="2:10" x14ac:dyDescent="0.2">
      <c r="B1314" s="200">
        <v>16.570014999999898</v>
      </c>
      <c r="C1314" s="204">
        <v>16.6124020000012</v>
      </c>
      <c r="I1314" s="203"/>
      <c r="J1314" s="203"/>
    </row>
    <row r="1315" spans="2:10" x14ac:dyDescent="0.2">
      <c r="B1315" s="201">
        <v>16.5700199999999</v>
      </c>
      <c r="C1315" s="204">
        <v>16.612403000001201</v>
      </c>
      <c r="I1315" s="203"/>
      <c r="J1315" s="203"/>
    </row>
    <row r="1316" spans="2:10" x14ac:dyDescent="0.2">
      <c r="B1316" s="200">
        <v>16.570024999999902</v>
      </c>
      <c r="C1316" s="204">
        <v>16.612404000001199</v>
      </c>
      <c r="I1316" s="203"/>
      <c r="J1316" s="203"/>
    </row>
    <row r="1317" spans="2:10" x14ac:dyDescent="0.2">
      <c r="B1317" s="201">
        <v>16.5700299999999</v>
      </c>
      <c r="C1317" s="204">
        <v>16.6124050000012</v>
      </c>
      <c r="I1317" s="203"/>
      <c r="J1317" s="203"/>
    </row>
    <row r="1318" spans="2:10" x14ac:dyDescent="0.2">
      <c r="B1318" s="200">
        <v>16.570034999999901</v>
      </c>
      <c r="C1318" s="204">
        <v>16.612406000001201</v>
      </c>
      <c r="I1318" s="203"/>
      <c r="J1318" s="203"/>
    </row>
    <row r="1319" spans="2:10" x14ac:dyDescent="0.2">
      <c r="B1319" s="201">
        <v>16.570039999999899</v>
      </c>
      <c r="C1319" s="204">
        <v>16.612407000001198</v>
      </c>
      <c r="I1319" s="203"/>
      <c r="J1319" s="203"/>
    </row>
    <row r="1320" spans="2:10" x14ac:dyDescent="0.2">
      <c r="B1320" s="200">
        <v>16.570044999999901</v>
      </c>
      <c r="C1320" s="204">
        <v>16.612408000001199</v>
      </c>
      <c r="I1320" s="203"/>
      <c r="J1320" s="203"/>
    </row>
    <row r="1321" spans="2:10" x14ac:dyDescent="0.2">
      <c r="B1321" s="201">
        <v>16.570049999999899</v>
      </c>
      <c r="C1321" s="204">
        <v>16.6124090000012</v>
      </c>
      <c r="I1321" s="203"/>
      <c r="J1321" s="203"/>
    </row>
    <row r="1322" spans="2:10" x14ac:dyDescent="0.2">
      <c r="B1322" s="200">
        <v>16.570054999999901</v>
      </c>
      <c r="C1322" s="204">
        <v>16.612410000001201</v>
      </c>
      <c r="I1322" s="203"/>
      <c r="J1322" s="203"/>
    </row>
    <row r="1323" spans="2:10" x14ac:dyDescent="0.2">
      <c r="B1323" s="201">
        <v>16.570059999999899</v>
      </c>
      <c r="C1323" s="204">
        <v>16.612411000001199</v>
      </c>
      <c r="I1323" s="203"/>
      <c r="J1323" s="203"/>
    </row>
    <row r="1324" spans="2:10" x14ac:dyDescent="0.2">
      <c r="B1324" s="200">
        <v>16.5700649999999</v>
      </c>
      <c r="C1324" s="204">
        <v>16.6124120000012</v>
      </c>
      <c r="I1324" s="203"/>
      <c r="J1324" s="203"/>
    </row>
    <row r="1325" spans="2:10" x14ac:dyDescent="0.2">
      <c r="B1325" s="201">
        <v>16.570069999999902</v>
      </c>
      <c r="C1325" s="204">
        <v>16.612413000001201</v>
      </c>
      <c r="I1325" s="203"/>
      <c r="J1325" s="203"/>
    </row>
    <row r="1326" spans="2:10" x14ac:dyDescent="0.2">
      <c r="B1326" s="200">
        <v>16.5700749999999</v>
      </c>
      <c r="C1326" s="204">
        <v>16.612414000001198</v>
      </c>
      <c r="I1326" s="203"/>
      <c r="J1326" s="203"/>
    </row>
    <row r="1327" spans="2:10" x14ac:dyDescent="0.2">
      <c r="B1327" s="201">
        <v>16.570079999999798</v>
      </c>
      <c r="C1327" s="204">
        <v>16.612415000001199</v>
      </c>
      <c r="I1327" s="203"/>
      <c r="J1327" s="203"/>
    </row>
    <row r="1328" spans="2:10" x14ac:dyDescent="0.2">
      <c r="B1328" s="200">
        <v>16.5700849999998</v>
      </c>
      <c r="C1328" s="204">
        <v>16.6124160000012</v>
      </c>
      <c r="I1328" s="203"/>
      <c r="J1328" s="203"/>
    </row>
    <row r="1329" spans="2:10" x14ac:dyDescent="0.2">
      <c r="B1329" s="201">
        <v>16.570089999999801</v>
      </c>
      <c r="C1329" s="204">
        <v>16.612417000001201</v>
      </c>
      <c r="I1329" s="203"/>
      <c r="J1329" s="203"/>
    </row>
    <row r="1330" spans="2:10" x14ac:dyDescent="0.2">
      <c r="B1330" s="200">
        <v>16.5700949999998</v>
      </c>
      <c r="C1330" s="204">
        <v>16.612418000001199</v>
      </c>
      <c r="I1330" s="203"/>
      <c r="J1330" s="203"/>
    </row>
    <row r="1331" spans="2:10" x14ac:dyDescent="0.2">
      <c r="B1331" s="201">
        <v>16.570099999999801</v>
      </c>
      <c r="C1331" s="204">
        <v>16.6124190000012</v>
      </c>
      <c r="I1331" s="203"/>
      <c r="J1331" s="203"/>
    </row>
    <row r="1332" spans="2:10" x14ac:dyDescent="0.2">
      <c r="B1332" s="200">
        <v>16.570104999999799</v>
      </c>
      <c r="C1332" s="204">
        <v>16.612420000001201</v>
      </c>
      <c r="I1332" s="203"/>
      <c r="J1332" s="203"/>
    </row>
    <row r="1333" spans="2:10" x14ac:dyDescent="0.2">
      <c r="B1333" s="201">
        <v>16.570109999999801</v>
      </c>
      <c r="C1333" s="204">
        <v>16.612421000001198</v>
      </c>
      <c r="I1333" s="203"/>
      <c r="J1333" s="203"/>
    </row>
    <row r="1334" spans="2:10" x14ac:dyDescent="0.2">
      <c r="B1334" s="200">
        <v>16.570114999999799</v>
      </c>
      <c r="C1334" s="204">
        <v>16.6124220000012</v>
      </c>
      <c r="I1334" s="203"/>
      <c r="J1334" s="203"/>
    </row>
    <row r="1335" spans="2:10" x14ac:dyDescent="0.2">
      <c r="B1335" s="201">
        <v>16.5701199999998</v>
      </c>
      <c r="C1335" s="204">
        <v>16.612423000001201</v>
      </c>
      <c r="I1335" s="203"/>
      <c r="J1335" s="203"/>
    </row>
    <row r="1336" spans="2:10" x14ac:dyDescent="0.2">
      <c r="B1336" s="200">
        <v>16.570124999999798</v>
      </c>
      <c r="C1336" s="204">
        <v>16.612424000001202</v>
      </c>
      <c r="I1336" s="203"/>
      <c r="J1336" s="203"/>
    </row>
    <row r="1337" spans="2:10" x14ac:dyDescent="0.2">
      <c r="B1337" s="201">
        <v>16.5701299999998</v>
      </c>
      <c r="C1337" s="204">
        <v>16.612425000001199</v>
      </c>
      <c r="I1337" s="203"/>
      <c r="J1337" s="203"/>
    </row>
    <row r="1338" spans="2:10" x14ac:dyDescent="0.2">
      <c r="B1338" s="200">
        <v>16.570134999999802</v>
      </c>
      <c r="C1338" s="204">
        <v>16.6124260000012</v>
      </c>
      <c r="I1338" s="203"/>
      <c r="J1338" s="203"/>
    </row>
    <row r="1339" spans="2:10" x14ac:dyDescent="0.2">
      <c r="B1339" s="201">
        <v>16.5701399999998</v>
      </c>
      <c r="C1339" s="204">
        <v>16.612427000001201</v>
      </c>
      <c r="I1339" s="203"/>
      <c r="J1339" s="203"/>
    </row>
    <row r="1340" spans="2:10" x14ac:dyDescent="0.2">
      <c r="B1340" s="200">
        <v>16.570144999999801</v>
      </c>
      <c r="C1340" s="204">
        <v>16.612428000001199</v>
      </c>
      <c r="I1340" s="203"/>
      <c r="J1340" s="203"/>
    </row>
    <row r="1341" spans="2:10" x14ac:dyDescent="0.2">
      <c r="B1341" s="201">
        <v>16.570149999999799</v>
      </c>
      <c r="C1341" s="204">
        <v>16.6124290000012</v>
      </c>
      <c r="I1341" s="203"/>
      <c r="J1341" s="203"/>
    </row>
    <row r="1342" spans="2:10" x14ac:dyDescent="0.2">
      <c r="B1342" s="200">
        <v>16.570154999999801</v>
      </c>
      <c r="C1342" s="204">
        <v>16.612430000001201</v>
      </c>
      <c r="I1342" s="203"/>
      <c r="J1342" s="203"/>
    </row>
    <row r="1343" spans="2:10" x14ac:dyDescent="0.2">
      <c r="B1343" s="201">
        <v>16.570159999999799</v>
      </c>
      <c r="C1343" s="204">
        <v>16.612431000001202</v>
      </c>
      <c r="I1343" s="203"/>
      <c r="J1343" s="203"/>
    </row>
    <row r="1344" spans="2:10" x14ac:dyDescent="0.2">
      <c r="B1344" s="200">
        <v>16.5701649999998</v>
      </c>
      <c r="C1344" s="204">
        <v>16.612432000001199</v>
      </c>
      <c r="I1344" s="203"/>
      <c r="J1344" s="203"/>
    </row>
    <row r="1345" spans="2:10" x14ac:dyDescent="0.2">
      <c r="B1345" s="201">
        <v>16.570169999999798</v>
      </c>
      <c r="C1345" s="204">
        <v>16.6124330000012</v>
      </c>
      <c r="I1345" s="203"/>
      <c r="J1345" s="203"/>
    </row>
    <row r="1346" spans="2:10" x14ac:dyDescent="0.2">
      <c r="B1346" s="200">
        <v>16.5701749999998</v>
      </c>
      <c r="C1346" s="204">
        <v>16.612434000001201</v>
      </c>
      <c r="I1346" s="203"/>
      <c r="J1346" s="203"/>
    </row>
    <row r="1347" spans="2:10" x14ac:dyDescent="0.2">
      <c r="B1347" s="201">
        <v>16.570179999999802</v>
      </c>
      <c r="C1347" s="204">
        <v>16.612435000001199</v>
      </c>
      <c r="I1347" s="203"/>
      <c r="J1347" s="203"/>
    </row>
    <row r="1348" spans="2:10" x14ac:dyDescent="0.2">
      <c r="B1348" s="200">
        <v>16.5701849999998</v>
      </c>
      <c r="C1348" s="204">
        <v>16.6124360000012</v>
      </c>
      <c r="I1348" s="203"/>
      <c r="J1348" s="203"/>
    </row>
    <row r="1349" spans="2:10" x14ac:dyDescent="0.2">
      <c r="B1349" s="201">
        <v>16.570189999999801</v>
      </c>
      <c r="C1349" s="204">
        <v>16.612437000001201</v>
      </c>
      <c r="I1349" s="203"/>
      <c r="J1349" s="203"/>
    </row>
    <row r="1350" spans="2:10" x14ac:dyDescent="0.2">
      <c r="B1350" s="200">
        <v>16.570194999999799</v>
      </c>
      <c r="C1350" s="204">
        <v>16.612438000001202</v>
      </c>
      <c r="I1350" s="203"/>
      <c r="J1350" s="203"/>
    </row>
    <row r="1351" spans="2:10" x14ac:dyDescent="0.2">
      <c r="B1351" s="201">
        <v>16.570199999999801</v>
      </c>
      <c r="C1351" s="204">
        <v>16.612439000001199</v>
      </c>
      <c r="I1351" s="203"/>
      <c r="J1351" s="203"/>
    </row>
    <row r="1352" spans="2:10" x14ac:dyDescent="0.2">
      <c r="B1352" s="200">
        <v>16.570204999999799</v>
      </c>
      <c r="C1352" s="204">
        <v>16.6124400000012</v>
      </c>
      <c r="I1352" s="203"/>
      <c r="J1352" s="203"/>
    </row>
    <row r="1353" spans="2:10" x14ac:dyDescent="0.2">
      <c r="B1353" s="201">
        <v>16.5702099999998</v>
      </c>
      <c r="C1353" s="204">
        <v>16.612441000001201</v>
      </c>
      <c r="I1353" s="203"/>
      <c r="J1353" s="203"/>
    </row>
    <row r="1354" spans="2:10" x14ac:dyDescent="0.2">
      <c r="B1354" s="200">
        <v>16.570214999999799</v>
      </c>
      <c r="C1354" s="204">
        <v>16.612442000001199</v>
      </c>
      <c r="I1354" s="203"/>
      <c r="J1354" s="203"/>
    </row>
    <row r="1355" spans="2:10" x14ac:dyDescent="0.2">
      <c r="B1355" s="201">
        <v>16.5702199999998</v>
      </c>
      <c r="C1355" s="204">
        <v>16.6124430000012</v>
      </c>
      <c r="I1355" s="203"/>
      <c r="J1355" s="203"/>
    </row>
    <row r="1356" spans="2:10" x14ac:dyDescent="0.2">
      <c r="B1356" s="200">
        <v>16.570224999999802</v>
      </c>
      <c r="C1356" s="204">
        <v>16.612444000001201</v>
      </c>
      <c r="I1356" s="203"/>
      <c r="J1356" s="203"/>
    </row>
    <row r="1357" spans="2:10" x14ac:dyDescent="0.2">
      <c r="B1357" s="201">
        <v>16.5702299999998</v>
      </c>
      <c r="C1357" s="204">
        <v>16.612445000001198</v>
      </c>
      <c r="I1357" s="203"/>
      <c r="J1357" s="203"/>
    </row>
    <row r="1358" spans="2:10" x14ac:dyDescent="0.2">
      <c r="B1358" s="200">
        <v>16.570234999999801</v>
      </c>
      <c r="C1358" s="204">
        <v>16.612446000001199</v>
      </c>
      <c r="I1358" s="203"/>
      <c r="J1358" s="203"/>
    </row>
    <row r="1359" spans="2:10" x14ac:dyDescent="0.2">
      <c r="B1359" s="201">
        <v>16.570239999999799</v>
      </c>
      <c r="C1359" s="204">
        <v>16.6124470000012</v>
      </c>
      <c r="I1359" s="203"/>
      <c r="J1359" s="203"/>
    </row>
    <row r="1360" spans="2:10" x14ac:dyDescent="0.2">
      <c r="B1360" s="200">
        <v>16.570244999999801</v>
      </c>
      <c r="C1360" s="204">
        <v>16.612448000001201</v>
      </c>
      <c r="I1360" s="203"/>
      <c r="J1360" s="203"/>
    </row>
    <row r="1361" spans="2:10" x14ac:dyDescent="0.2">
      <c r="B1361" s="201">
        <v>16.570249999999799</v>
      </c>
      <c r="C1361" s="204">
        <v>16.612449000001199</v>
      </c>
      <c r="I1361" s="203"/>
      <c r="J1361" s="203"/>
    </row>
    <row r="1362" spans="2:10" x14ac:dyDescent="0.2">
      <c r="B1362" s="200">
        <v>16.570254999999801</v>
      </c>
      <c r="C1362" s="204">
        <v>16.6124500000012</v>
      </c>
      <c r="I1362" s="203"/>
      <c r="J1362" s="203"/>
    </row>
    <row r="1363" spans="2:10" x14ac:dyDescent="0.2">
      <c r="B1363" s="201">
        <v>16.570259999999799</v>
      </c>
      <c r="C1363" s="204">
        <v>16.612451000001201</v>
      </c>
      <c r="I1363" s="203"/>
      <c r="J1363" s="203"/>
    </row>
    <row r="1364" spans="2:10" x14ac:dyDescent="0.2">
      <c r="B1364" s="200">
        <v>16.5702649999998</v>
      </c>
      <c r="C1364" s="204">
        <v>16.612452000001198</v>
      </c>
      <c r="I1364" s="203"/>
      <c r="J1364" s="203"/>
    </row>
    <row r="1365" spans="2:10" x14ac:dyDescent="0.2">
      <c r="B1365" s="201">
        <v>16.570269999999802</v>
      </c>
      <c r="C1365" s="204">
        <v>16.612453000001199</v>
      </c>
      <c r="I1365" s="203"/>
      <c r="J1365" s="203"/>
    </row>
    <row r="1366" spans="2:10" x14ac:dyDescent="0.2">
      <c r="B1366" s="200">
        <v>16.5702749999998</v>
      </c>
      <c r="C1366" s="204">
        <v>16.6124540000012</v>
      </c>
      <c r="I1366" s="203"/>
      <c r="J1366" s="203"/>
    </row>
    <row r="1367" spans="2:10" x14ac:dyDescent="0.2">
      <c r="B1367" s="201">
        <v>16.570279999999801</v>
      </c>
      <c r="C1367" s="204">
        <v>16.612455000001201</v>
      </c>
      <c r="I1367" s="203"/>
      <c r="J1367" s="203"/>
    </row>
    <row r="1368" spans="2:10" x14ac:dyDescent="0.2">
      <c r="B1368" s="200">
        <v>16.570284999999799</v>
      </c>
      <c r="C1368" s="204">
        <v>16.612456000001199</v>
      </c>
      <c r="I1368" s="203"/>
      <c r="J1368" s="203"/>
    </row>
    <row r="1369" spans="2:10" x14ac:dyDescent="0.2">
      <c r="B1369" s="201">
        <v>16.570289999999801</v>
      </c>
      <c r="C1369" s="204">
        <v>16.6124570000012</v>
      </c>
      <c r="I1369" s="203"/>
      <c r="J1369" s="203"/>
    </row>
    <row r="1370" spans="2:10" x14ac:dyDescent="0.2">
      <c r="B1370" s="200">
        <v>16.570294999999799</v>
      </c>
      <c r="C1370" s="204">
        <v>16.612458000001201</v>
      </c>
      <c r="I1370" s="203"/>
      <c r="J1370" s="203"/>
    </row>
    <row r="1371" spans="2:10" x14ac:dyDescent="0.2">
      <c r="B1371" s="201">
        <v>16.570299999999801</v>
      </c>
      <c r="C1371" s="204">
        <v>16.612459000001198</v>
      </c>
      <c r="I1371" s="203"/>
      <c r="J1371" s="203"/>
    </row>
    <row r="1372" spans="2:10" x14ac:dyDescent="0.2">
      <c r="B1372" s="200">
        <v>16.570304999999799</v>
      </c>
      <c r="C1372" s="204">
        <v>16.612460000001199</v>
      </c>
      <c r="I1372" s="203"/>
      <c r="J1372" s="203"/>
    </row>
    <row r="1373" spans="2:10" x14ac:dyDescent="0.2">
      <c r="B1373" s="201">
        <v>16.5703099999998</v>
      </c>
      <c r="C1373" s="204">
        <v>16.612461000001201</v>
      </c>
      <c r="I1373" s="203"/>
      <c r="J1373" s="203"/>
    </row>
    <row r="1374" spans="2:10" x14ac:dyDescent="0.2">
      <c r="B1374" s="200">
        <v>16.570314999999798</v>
      </c>
      <c r="C1374" s="204">
        <v>16.612462000001202</v>
      </c>
      <c r="I1374" s="203"/>
      <c r="J1374" s="203"/>
    </row>
    <row r="1375" spans="2:10" x14ac:dyDescent="0.2">
      <c r="B1375" s="201">
        <v>16.5703199999998</v>
      </c>
      <c r="C1375" s="204">
        <v>16.612463000001199</v>
      </c>
      <c r="I1375" s="203"/>
      <c r="J1375" s="203"/>
    </row>
    <row r="1376" spans="2:10" x14ac:dyDescent="0.2">
      <c r="B1376" s="200">
        <v>16.570324999999801</v>
      </c>
      <c r="C1376" s="204">
        <v>16.6124640000012</v>
      </c>
      <c r="I1376" s="203"/>
      <c r="J1376" s="203"/>
    </row>
    <row r="1377" spans="2:10" x14ac:dyDescent="0.2">
      <c r="B1377" s="201">
        <v>16.5703299999997</v>
      </c>
      <c r="C1377" s="204">
        <v>16.612465000001201</v>
      </c>
      <c r="I1377" s="203"/>
      <c r="J1377" s="203"/>
    </row>
    <row r="1378" spans="2:10" x14ac:dyDescent="0.2">
      <c r="B1378" s="200">
        <v>16.570334999999702</v>
      </c>
      <c r="C1378" s="204">
        <v>16.612466000001199</v>
      </c>
      <c r="I1378" s="203"/>
      <c r="J1378" s="203"/>
    </row>
    <row r="1379" spans="2:10" x14ac:dyDescent="0.2">
      <c r="B1379" s="201">
        <v>16.5703399999997</v>
      </c>
      <c r="C1379" s="204">
        <v>16.6124670000012</v>
      </c>
      <c r="I1379" s="203"/>
      <c r="J1379" s="203"/>
    </row>
    <row r="1380" spans="2:10" x14ac:dyDescent="0.2">
      <c r="B1380" s="200">
        <v>16.570344999999701</v>
      </c>
      <c r="C1380" s="204">
        <v>16.612468000001201</v>
      </c>
      <c r="I1380" s="203"/>
      <c r="J1380" s="203"/>
    </row>
    <row r="1381" spans="2:10" x14ac:dyDescent="0.2">
      <c r="B1381" s="201">
        <v>16.570349999999699</v>
      </c>
      <c r="C1381" s="204">
        <v>16.612469000001202</v>
      </c>
      <c r="I1381" s="203"/>
      <c r="J1381" s="203"/>
    </row>
    <row r="1382" spans="2:10" x14ac:dyDescent="0.2">
      <c r="B1382" s="200">
        <v>16.570354999999701</v>
      </c>
      <c r="C1382" s="204">
        <v>16.612470000001199</v>
      </c>
      <c r="I1382" s="203"/>
      <c r="J1382" s="203"/>
    </row>
    <row r="1383" spans="2:10" x14ac:dyDescent="0.2">
      <c r="B1383" s="201">
        <v>16.570359999999699</v>
      </c>
      <c r="C1383" s="204">
        <v>16.6124710000012</v>
      </c>
      <c r="I1383" s="203"/>
      <c r="J1383" s="203"/>
    </row>
    <row r="1384" spans="2:10" x14ac:dyDescent="0.2">
      <c r="B1384" s="200">
        <v>16.5703649999997</v>
      </c>
      <c r="C1384" s="204">
        <v>16.612472000001201</v>
      </c>
      <c r="I1384" s="203"/>
      <c r="J1384" s="203"/>
    </row>
    <row r="1385" spans="2:10" x14ac:dyDescent="0.2">
      <c r="B1385" s="201">
        <v>16.570369999999699</v>
      </c>
      <c r="C1385" s="204">
        <v>16.612473000001199</v>
      </c>
      <c r="I1385" s="203"/>
      <c r="J1385" s="203"/>
    </row>
    <row r="1386" spans="2:10" x14ac:dyDescent="0.2">
      <c r="B1386" s="200">
        <v>16.5703749999997</v>
      </c>
      <c r="C1386" s="204">
        <v>16.6124740000012</v>
      </c>
      <c r="I1386" s="203"/>
      <c r="J1386" s="203"/>
    </row>
    <row r="1387" spans="2:10" x14ac:dyDescent="0.2">
      <c r="B1387" s="201">
        <v>16.570379999999702</v>
      </c>
      <c r="C1387" s="204">
        <v>16.612475000001201</v>
      </c>
      <c r="I1387" s="203"/>
      <c r="J1387" s="203"/>
    </row>
    <row r="1388" spans="2:10" x14ac:dyDescent="0.2">
      <c r="B1388" s="200">
        <v>16.5703849999997</v>
      </c>
      <c r="C1388" s="204">
        <v>16.612476000001202</v>
      </c>
      <c r="I1388" s="203"/>
      <c r="J1388" s="203"/>
    </row>
    <row r="1389" spans="2:10" x14ac:dyDescent="0.2">
      <c r="B1389" s="201">
        <v>16.570389999999701</v>
      </c>
      <c r="C1389" s="204">
        <v>16.612477000001199</v>
      </c>
      <c r="I1389" s="203"/>
      <c r="J1389" s="203"/>
    </row>
    <row r="1390" spans="2:10" x14ac:dyDescent="0.2">
      <c r="B1390" s="200">
        <v>16.570394999999699</v>
      </c>
      <c r="C1390" s="204">
        <v>16.6124780000012</v>
      </c>
      <c r="I1390" s="203"/>
      <c r="J1390" s="203"/>
    </row>
    <row r="1391" spans="2:10" x14ac:dyDescent="0.2">
      <c r="B1391" s="201">
        <v>16.570399999999701</v>
      </c>
      <c r="C1391" s="204">
        <v>16.612479000001201</v>
      </c>
      <c r="I1391" s="203"/>
      <c r="J1391" s="203"/>
    </row>
    <row r="1392" spans="2:10" x14ac:dyDescent="0.2">
      <c r="B1392" s="200">
        <v>16.570404999999699</v>
      </c>
      <c r="C1392" s="204">
        <v>16.612480000001199</v>
      </c>
      <c r="I1392" s="203"/>
      <c r="J1392" s="203"/>
    </row>
    <row r="1393" spans="2:10" x14ac:dyDescent="0.2">
      <c r="B1393" s="201">
        <v>16.570409999999701</v>
      </c>
      <c r="C1393" s="204">
        <v>16.6124810000012</v>
      </c>
      <c r="I1393" s="203"/>
      <c r="J1393" s="203"/>
    </row>
    <row r="1394" spans="2:10" x14ac:dyDescent="0.2">
      <c r="B1394" s="200">
        <v>16.570414999999699</v>
      </c>
      <c r="C1394" s="204">
        <v>16.612482000001201</v>
      </c>
      <c r="I1394" s="203"/>
      <c r="J1394" s="203"/>
    </row>
    <row r="1395" spans="2:10" x14ac:dyDescent="0.2">
      <c r="B1395" s="201">
        <v>16.5704199999997</v>
      </c>
      <c r="C1395" s="204">
        <v>16.612483000001198</v>
      </c>
      <c r="I1395" s="203"/>
      <c r="J1395" s="203"/>
    </row>
    <row r="1396" spans="2:10" x14ac:dyDescent="0.2">
      <c r="B1396" s="200">
        <v>16.570424999999702</v>
      </c>
      <c r="C1396" s="204">
        <v>16.612484000001199</v>
      </c>
      <c r="I1396" s="203"/>
      <c r="J1396" s="203"/>
    </row>
    <row r="1397" spans="2:10" x14ac:dyDescent="0.2">
      <c r="B1397" s="201">
        <v>16.5704299999997</v>
      </c>
      <c r="C1397" s="204">
        <v>16.6124850000012</v>
      </c>
      <c r="I1397" s="203"/>
      <c r="J1397" s="203"/>
    </row>
    <row r="1398" spans="2:10" x14ac:dyDescent="0.2">
      <c r="B1398" s="200">
        <v>16.570434999999701</v>
      </c>
      <c r="C1398" s="204">
        <v>16.612486000001201</v>
      </c>
      <c r="I1398" s="203"/>
      <c r="J1398" s="203"/>
    </row>
    <row r="1399" spans="2:10" x14ac:dyDescent="0.2">
      <c r="B1399" s="201">
        <v>16.570439999999699</v>
      </c>
      <c r="C1399" s="204">
        <v>16.612487000001199</v>
      </c>
      <c r="I1399" s="203"/>
      <c r="J1399" s="203"/>
    </row>
    <row r="1400" spans="2:10" x14ac:dyDescent="0.2">
      <c r="B1400" s="200">
        <v>16.570444999999701</v>
      </c>
      <c r="C1400" s="204">
        <v>16.6124880000012</v>
      </c>
      <c r="I1400" s="203"/>
      <c r="J1400" s="203"/>
    </row>
    <row r="1401" spans="2:10" x14ac:dyDescent="0.2">
      <c r="B1401" s="201">
        <v>16.570449999999699</v>
      </c>
      <c r="C1401" s="204">
        <v>16.612489000001201</v>
      </c>
      <c r="I1401" s="203"/>
      <c r="J1401" s="203"/>
    </row>
    <row r="1402" spans="2:10" x14ac:dyDescent="0.2">
      <c r="B1402" s="200">
        <v>16.570454999999701</v>
      </c>
      <c r="C1402" s="204">
        <v>16.612490000001198</v>
      </c>
      <c r="I1402" s="203"/>
      <c r="J1402" s="203"/>
    </row>
    <row r="1403" spans="2:10" x14ac:dyDescent="0.2">
      <c r="B1403" s="201">
        <v>16.570459999999699</v>
      </c>
      <c r="C1403" s="204">
        <v>16.612491000001199</v>
      </c>
      <c r="I1403" s="203"/>
      <c r="J1403" s="203"/>
    </row>
    <row r="1404" spans="2:10" x14ac:dyDescent="0.2">
      <c r="B1404" s="200">
        <v>16.5704649999997</v>
      </c>
      <c r="C1404" s="204">
        <v>16.6124920000013</v>
      </c>
      <c r="I1404" s="203"/>
      <c r="J1404" s="203"/>
    </row>
    <row r="1405" spans="2:10" x14ac:dyDescent="0.2">
      <c r="B1405" s="201">
        <v>16.570469999999698</v>
      </c>
      <c r="C1405" s="204">
        <v>16.612493000001301</v>
      </c>
      <c r="I1405" s="203"/>
      <c r="J1405" s="203"/>
    </row>
    <row r="1406" spans="2:10" x14ac:dyDescent="0.2">
      <c r="B1406" s="200">
        <v>16.5704749999997</v>
      </c>
      <c r="C1406" s="204">
        <v>16.612494000001298</v>
      </c>
      <c r="I1406" s="203"/>
      <c r="J1406" s="203"/>
    </row>
    <row r="1407" spans="2:10" x14ac:dyDescent="0.2">
      <c r="B1407" s="201">
        <v>16.570479999999701</v>
      </c>
      <c r="C1407" s="204">
        <v>16.612495000001299</v>
      </c>
      <c r="I1407" s="203"/>
      <c r="J1407" s="203"/>
    </row>
    <row r="1408" spans="2:10" x14ac:dyDescent="0.2">
      <c r="B1408" s="200">
        <v>16.570484999999699</v>
      </c>
      <c r="C1408" s="204">
        <v>16.6124960000013</v>
      </c>
      <c r="I1408" s="203"/>
      <c r="J1408" s="203"/>
    </row>
    <row r="1409" spans="2:10" x14ac:dyDescent="0.2">
      <c r="B1409" s="201">
        <v>16.570489999999701</v>
      </c>
      <c r="C1409" s="204">
        <v>16.612497000001301</v>
      </c>
      <c r="I1409" s="203"/>
      <c r="J1409" s="203"/>
    </row>
    <row r="1410" spans="2:10" x14ac:dyDescent="0.2">
      <c r="B1410" s="200">
        <v>16.570494999999699</v>
      </c>
      <c r="C1410" s="204">
        <v>16.612498000001299</v>
      </c>
      <c r="I1410" s="203"/>
      <c r="J1410" s="203"/>
    </row>
    <row r="1411" spans="2:10" x14ac:dyDescent="0.2">
      <c r="B1411" s="201">
        <v>16.570499999999701</v>
      </c>
      <c r="C1411" s="204">
        <v>16.6124990000013</v>
      </c>
      <c r="I1411" s="203"/>
      <c r="J1411" s="203"/>
    </row>
    <row r="1412" spans="2:10" x14ac:dyDescent="0.2">
      <c r="B1412" s="200">
        <v>16.570504999999699</v>
      </c>
      <c r="C1412" s="204">
        <v>16.612500000001301</v>
      </c>
      <c r="I1412" s="203"/>
      <c r="J1412" s="203"/>
    </row>
    <row r="1413" spans="2:10" x14ac:dyDescent="0.2">
      <c r="B1413" s="201">
        <v>16.5705099999997</v>
      </c>
      <c r="C1413" s="204">
        <v>16.612501000001298</v>
      </c>
      <c r="I1413" s="203"/>
      <c r="J1413" s="203"/>
    </row>
    <row r="1414" spans="2:10" x14ac:dyDescent="0.2">
      <c r="B1414" s="200">
        <v>16.570514999999698</v>
      </c>
      <c r="C1414" s="204">
        <v>16.6125020000013</v>
      </c>
      <c r="I1414" s="203"/>
      <c r="J1414" s="203"/>
    </row>
    <row r="1415" spans="2:10" x14ac:dyDescent="0.2">
      <c r="B1415" s="201">
        <v>16.5705199999997</v>
      </c>
      <c r="C1415" s="204">
        <v>16.612503000001301</v>
      </c>
      <c r="I1415" s="203"/>
      <c r="J1415" s="203"/>
    </row>
    <row r="1416" spans="2:10" x14ac:dyDescent="0.2">
      <c r="B1416" s="200">
        <v>16.570524999999702</v>
      </c>
      <c r="C1416" s="204">
        <v>16.612504000001302</v>
      </c>
      <c r="I1416" s="203"/>
      <c r="J1416" s="203"/>
    </row>
    <row r="1417" spans="2:10" x14ac:dyDescent="0.2">
      <c r="B1417" s="201">
        <v>16.5705299999997</v>
      </c>
      <c r="C1417" s="204">
        <v>16.612505000001299</v>
      </c>
      <c r="I1417" s="203"/>
      <c r="J1417" s="203"/>
    </row>
    <row r="1418" spans="2:10" x14ac:dyDescent="0.2">
      <c r="B1418" s="200">
        <v>16.570534999999701</v>
      </c>
      <c r="C1418" s="204">
        <v>16.6125060000013</v>
      </c>
      <c r="I1418" s="203"/>
      <c r="J1418" s="203"/>
    </row>
    <row r="1419" spans="2:10" x14ac:dyDescent="0.2">
      <c r="B1419" s="201">
        <v>16.570539999999699</v>
      </c>
      <c r="C1419" s="204">
        <v>16.612507000001301</v>
      </c>
      <c r="I1419" s="203"/>
      <c r="J1419" s="203"/>
    </row>
    <row r="1420" spans="2:10" x14ac:dyDescent="0.2">
      <c r="B1420" s="200">
        <v>16.570544999999701</v>
      </c>
      <c r="C1420" s="204">
        <v>16.612508000001299</v>
      </c>
      <c r="I1420" s="203"/>
      <c r="J1420" s="203"/>
    </row>
    <row r="1421" spans="2:10" x14ac:dyDescent="0.2">
      <c r="B1421" s="201">
        <v>16.570549999999699</v>
      </c>
      <c r="C1421" s="204">
        <v>16.6125090000013</v>
      </c>
      <c r="I1421" s="203"/>
      <c r="J1421" s="203"/>
    </row>
    <row r="1422" spans="2:10" x14ac:dyDescent="0.2">
      <c r="B1422" s="200">
        <v>16.5705549999997</v>
      </c>
      <c r="C1422" s="204">
        <v>16.612510000001301</v>
      </c>
      <c r="I1422" s="203"/>
      <c r="J1422" s="203"/>
    </row>
    <row r="1423" spans="2:10" x14ac:dyDescent="0.2">
      <c r="B1423" s="201">
        <v>16.570559999999698</v>
      </c>
      <c r="C1423" s="204">
        <v>16.612511000001302</v>
      </c>
      <c r="I1423" s="203"/>
      <c r="J1423" s="203"/>
    </row>
    <row r="1424" spans="2:10" x14ac:dyDescent="0.2">
      <c r="B1424" s="200">
        <v>16.5705649999997</v>
      </c>
      <c r="C1424" s="204">
        <v>16.612512000001299</v>
      </c>
      <c r="I1424" s="203"/>
      <c r="J1424" s="203"/>
    </row>
    <row r="1425" spans="2:10" x14ac:dyDescent="0.2">
      <c r="B1425" s="201">
        <v>16.570569999999702</v>
      </c>
      <c r="C1425" s="204">
        <v>16.6125130000013</v>
      </c>
      <c r="I1425" s="203"/>
      <c r="J1425" s="203"/>
    </row>
    <row r="1426" spans="2:10" x14ac:dyDescent="0.2">
      <c r="B1426" s="200">
        <v>16.5705749999997</v>
      </c>
      <c r="C1426" s="204">
        <v>16.612514000001301</v>
      </c>
      <c r="I1426" s="203"/>
      <c r="J1426" s="203"/>
    </row>
    <row r="1427" spans="2:10" x14ac:dyDescent="0.2">
      <c r="B1427" s="201">
        <v>16.570579999999701</v>
      </c>
      <c r="C1427" s="204">
        <v>16.612515000001299</v>
      </c>
      <c r="I1427" s="203"/>
      <c r="J1427" s="203"/>
    </row>
    <row r="1428" spans="2:10" x14ac:dyDescent="0.2">
      <c r="B1428" s="200">
        <v>16.5705849999996</v>
      </c>
      <c r="C1428" s="204">
        <v>16.6125160000013</v>
      </c>
      <c r="I1428" s="203"/>
      <c r="J1428" s="203"/>
    </row>
    <row r="1429" spans="2:10" x14ac:dyDescent="0.2">
      <c r="B1429" s="201">
        <v>16.570589999999601</v>
      </c>
      <c r="C1429" s="204">
        <v>16.612517000001301</v>
      </c>
      <c r="I1429" s="203"/>
      <c r="J1429" s="203"/>
    </row>
    <row r="1430" spans="2:10" x14ac:dyDescent="0.2">
      <c r="B1430" s="200">
        <v>16.570594999999599</v>
      </c>
      <c r="C1430" s="204">
        <v>16.612518000001302</v>
      </c>
      <c r="I1430" s="203"/>
      <c r="J1430" s="203"/>
    </row>
    <row r="1431" spans="2:10" x14ac:dyDescent="0.2">
      <c r="B1431" s="201">
        <v>16.570599999999601</v>
      </c>
      <c r="C1431" s="204">
        <v>16.612519000001299</v>
      </c>
      <c r="I1431" s="203"/>
      <c r="J1431" s="203"/>
    </row>
    <row r="1432" spans="2:10" x14ac:dyDescent="0.2">
      <c r="B1432" s="200">
        <v>16.570604999999599</v>
      </c>
      <c r="C1432" s="204">
        <v>16.6125200000013</v>
      </c>
      <c r="I1432" s="203"/>
      <c r="J1432" s="203"/>
    </row>
    <row r="1433" spans="2:10" x14ac:dyDescent="0.2">
      <c r="B1433" s="201">
        <v>16.570609999999601</v>
      </c>
      <c r="C1433" s="204">
        <v>16.612521000001301</v>
      </c>
      <c r="I1433" s="203"/>
      <c r="J1433" s="203"/>
    </row>
    <row r="1434" spans="2:10" x14ac:dyDescent="0.2">
      <c r="B1434" s="200">
        <v>16.570614999999599</v>
      </c>
      <c r="C1434" s="204">
        <v>16.612522000001299</v>
      </c>
      <c r="I1434" s="203"/>
      <c r="J1434" s="203"/>
    </row>
    <row r="1435" spans="2:10" x14ac:dyDescent="0.2">
      <c r="B1435" s="201">
        <v>16.5706199999996</v>
      </c>
      <c r="C1435" s="204">
        <v>16.6125230000013</v>
      </c>
      <c r="I1435" s="203"/>
      <c r="J1435" s="203"/>
    </row>
    <row r="1436" spans="2:10" x14ac:dyDescent="0.2">
      <c r="B1436" s="200">
        <v>16.570624999999598</v>
      </c>
      <c r="C1436" s="204">
        <v>16.612524000001301</v>
      </c>
      <c r="I1436" s="203"/>
      <c r="J1436" s="203"/>
    </row>
    <row r="1437" spans="2:10" x14ac:dyDescent="0.2">
      <c r="B1437" s="201">
        <v>16.5706299999996</v>
      </c>
      <c r="C1437" s="204">
        <v>16.612525000001298</v>
      </c>
      <c r="I1437" s="203"/>
      <c r="J1437" s="203"/>
    </row>
    <row r="1438" spans="2:10" x14ac:dyDescent="0.2">
      <c r="B1438" s="200">
        <v>16.570634999999601</v>
      </c>
      <c r="C1438" s="204">
        <v>16.612526000001299</v>
      </c>
      <c r="I1438" s="203"/>
      <c r="J1438" s="203"/>
    </row>
    <row r="1439" spans="2:10" x14ac:dyDescent="0.2">
      <c r="B1439" s="201">
        <v>16.570639999999599</v>
      </c>
      <c r="C1439" s="204">
        <v>16.6125270000013</v>
      </c>
      <c r="I1439" s="203"/>
      <c r="J1439" s="203"/>
    </row>
    <row r="1440" spans="2:10" x14ac:dyDescent="0.2">
      <c r="B1440" s="200">
        <v>16.570644999999601</v>
      </c>
      <c r="C1440" s="204">
        <v>16.612528000001301</v>
      </c>
      <c r="I1440" s="203"/>
      <c r="J1440" s="203"/>
    </row>
    <row r="1441" spans="2:10" x14ac:dyDescent="0.2">
      <c r="B1441" s="201">
        <v>16.570649999999599</v>
      </c>
      <c r="C1441" s="204">
        <v>16.612529000001299</v>
      </c>
      <c r="I1441" s="203"/>
      <c r="J1441" s="203"/>
    </row>
    <row r="1442" spans="2:10" x14ac:dyDescent="0.2">
      <c r="B1442" s="200">
        <v>16.570654999999601</v>
      </c>
      <c r="C1442" s="204">
        <v>16.6125300000013</v>
      </c>
      <c r="I1442" s="203"/>
      <c r="J1442" s="203"/>
    </row>
    <row r="1443" spans="2:10" x14ac:dyDescent="0.2">
      <c r="B1443" s="201">
        <v>16.570659999999599</v>
      </c>
      <c r="C1443" s="204">
        <v>16.612531000001301</v>
      </c>
      <c r="I1443" s="203"/>
      <c r="J1443" s="203"/>
    </row>
    <row r="1444" spans="2:10" x14ac:dyDescent="0.2">
      <c r="B1444" s="200">
        <v>16.5706649999996</v>
      </c>
      <c r="C1444" s="204">
        <v>16.612532000001298</v>
      </c>
      <c r="I1444" s="203"/>
      <c r="J1444" s="203"/>
    </row>
    <row r="1445" spans="2:10" x14ac:dyDescent="0.2">
      <c r="B1445" s="201">
        <v>16.570669999999598</v>
      </c>
      <c r="C1445" s="204">
        <v>16.612533000001299</v>
      </c>
      <c r="I1445" s="203"/>
      <c r="J1445" s="203"/>
    </row>
    <row r="1446" spans="2:10" x14ac:dyDescent="0.2">
      <c r="B1446" s="200">
        <v>16.5706749999996</v>
      </c>
      <c r="C1446" s="204">
        <v>16.6125340000013</v>
      </c>
      <c r="I1446" s="203"/>
      <c r="J1446" s="203"/>
    </row>
    <row r="1447" spans="2:10" x14ac:dyDescent="0.2">
      <c r="B1447" s="201">
        <v>16.570679999999602</v>
      </c>
      <c r="C1447" s="204">
        <v>16.612535000001301</v>
      </c>
      <c r="I1447" s="203"/>
      <c r="J1447" s="203"/>
    </row>
    <row r="1448" spans="2:10" x14ac:dyDescent="0.2">
      <c r="B1448" s="200">
        <v>16.5706849999996</v>
      </c>
      <c r="C1448" s="204">
        <v>16.612536000001299</v>
      </c>
      <c r="I1448" s="203"/>
      <c r="J1448" s="203"/>
    </row>
    <row r="1449" spans="2:10" x14ac:dyDescent="0.2">
      <c r="B1449" s="201">
        <v>16.570689999999601</v>
      </c>
      <c r="C1449" s="204">
        <v>16.6125370000013</v>
      </c>
      <c r="I1449" s="203"/>
      <c r="J1449" s="203"/>
    </row>
    <row r="1450" spans="2:10" x14ac:dyDescent="0.2">
      <c r="B1450" s="200">
        <v>16.570694999999599</v>
      </c>
      <c r="C1450" s="204">
        <v>16.612538000001301</v>
      </c>
      <c r="I1450" s="203"/>
      <c r="J1450" s="203"/>
    </row>
    <row r="1451" spans="2:10" x14ac:dyDescent="0.2">
      <c r="B1451" s="201">
        <v>16.570699999999601</v>
      </c>
      <c r="C1451" s="204">
        <v>16.612539000001298</v>
      </c>
      <c r="I1451" s="203"/>
      <c r="J1451" s="203"/>
    </row>
    <row r="1452" spans="2:10" x14ac:dyDescent="0.2">
      <c r="B1452" s="200">
        <v>16.570704999999599</v>
      </c>
      <c r="C1452" s="204">
        <v>16.612540000001299</v>
      </c>
      <c r="I1452" s="203"/>
      <c r="J1452" s="203"/>
    </row>
    <row r="1453" spans="2:10" x14ac:dyDescent="0.2">
      <c r="B1453" s="201">
        <v>16.5707099999996</v>
      </c>
      <c r="C1453" s="204">
        <v>16.612541000001301</v>
      </c>
      <c r="I1453" s="203"/>
      <c r="J1453" s="203"/>
    </row>
    <row r="1454" spans="2:10" x14ac:dyDescent="0.2">
      <c r="B1454" s="200">
        <v>16.570714999999598</v>
      </c>
      <c r="C1454" s="204">
        <v>16.612542000001302</v>
      </c>
      <c r="I1454" s="203"/>
      <c r="J1454" s="203"/>
    </row>
    <row r="1455" spans="2:10" x14ac:dyDescent="0.2">
      <c r="B1455" s="201">
        <v>16.5707199999996</v>
      </c>
      <c r="C1455" s="204">
        <v>16.612543000001299</v>
      </c>
      <c r="I1455" s="203"/>
      <c r="J1455" s="203"/>
    </row>
    <row r="1456" spans="2:10" x14ac:dyDescent="0.2">
      <c r="B1456" s="200">
        <v>16.570724999999602</v>
      </c>
      <c r="C1456" s="204">
        <v>16.6125440000013</v>
      </c>
      <c r="I1456" s="203"/>
      <c r="J1456" s="203"/>
    </row>
    <row r="1457" spans="2:10" x14ac:dyDescent="0.2">
      <c r="B1457" s="201">
        <v>16.5707299999996</v>
      </c>
      <c r="C1457" s="204">
        <v>16.612545000001301</v>
      </c>
      <c r="I1457" s="203"/>
      <c r="J1457" s="203"/>
    </row>
    <row r="1458" spans="2:10" x14ac:dyDescent="0.2">
      <c r="B1458" s="200">
        <v>16.570734999999601</v>
      </c>
      <c r="C1458" s="204">
        <v>16.612546000001299</v>
      </c>
      <c r="I1458" s="203"/>
      <c r="J1458" s="203"/>
    </row>
    <row r="1459" spans="2:10" x14ac:dyDescent="0.2">
      <c r="B1459" s="201">
        <v>16.570739999999599</v>
      </c>
      <c r="C1459" s="204">
        <v>16.6125470000013</v>
      </c>
      <c r="I1459" s="203"/>
      <c r="J1459" s="203"/>
    </row>
    <row r="1460" spans="2:10" x14ac:dyDescent="0.2">
      <c r="B1460" s="200">
        <v>16.570744999999601</v>
      </c>
      <c r="C1460" s="204">
        <v>16.612548000001301</v>
      </c>
      <c r="I1460" s="203"/>
      <c r="J1460" s="203"/>
    </row>
    <row r="1461" spans="2:10" x14ac:dyDescent="0.2">
      <c r="B1461" s="201">
        <v>16.570749999999599</v>
      </c>
      <c r="C1461" s="204">
        <v>16.612549000001302</v>
      </c>
      <c r="I1461" s="203"/>
      <c r="J1461" s="203"/>
    </row>
    <row r="1462" spans="2:10" x14ac:dyDescent="0.2">
      <c r="B1462" s="200">
        <v>16.5707549999996</v>
      </c>
      <c r="C1462" s="204">
        <v>16.612550000001299</v>
      </c>
      <c r="I1462" s="203"/>
      <c r="J1462" s="203"/>
    </row>
    <row r="1463" spans="2:10" x14ac:dyDescent="0.2">
      <c r="B1463" s="201">
        <v>16.570759999999598</v>
      </c>
      <c r="C1463" s="204">
        <v>16.6125510000013</v>
      </c>
      <c r="I1463" s="203"/>
      <c r="J1463" s="203"/>
    </row>
    <row r="1464" spans="2:10" x14ac:dyDescent="0.2">
      <c r="B1464" s="200">
        <v>16.5707649999996</v>
      </c>
      <c r="C1464" s="204">
        <v>16.612552000001301</v>
      </c>
      <c r="I1464" s="203"/>
      <c r="J1464" s="203"/>
    </row>
    <row r="1465" spans="2:10" x14ac:dyDescent="0.2">
      <c r="B1465" s="201">
        <v>16.570769999999602</v>
      </c>
      <c r="C1465" s="204">
        <v>16.612553000001299</v>
      </c>
      <c r="I1465" s="203"/>
      <c r="J1465" s="203"/>
    </row>
    <row r="1466" spans="2:10" x14ac:dyDescent="0.2">
      <c r="B1466" s="200">
        <v>16.5707749999996</v>
      </c>
      <c r="C1466" s="204">
        <v>16.6125540000013</v>
      </c>
      <c r="I1466" s="203"/>
      <c r="J1466" s="203"/>
    </row>
    <row r="1467" spans="2:10" x14ac:dyDescent="0.2">
      <c r="B1467" s="201">
        <v>16.570779999999601</v>
      </c>
      <c r="C1467" s="204">
        <v>16.612555000001301</v>
      </c>
      <c r="I1467" s="203"/>
      <c r="J1467" s="203"/>
    </row>
    <row r="1468" spans="2:10" x14ac:dyDescent="0.2">
      <c r="B1468" s="200">
        <v>16.570784999999599</v>
      </c>
      <c r="C1468" s="204">
        <v>16.612556000001302</v>
      </c>
      <c r="I1468" s="203"/>
      <c r="J1468" s="203"/>
    </row>
    <row r="1469" spans="2:10" x14ac:dyDescent="0.2">
      <c r="B1469" s="201">
        <v>16.570789999999601</v>
      </c>
      <c r="C1469" s="204">
        <v>16.612557000001299</v>
      </c>
      <c r="I1469" s="203"/>
      <c r="J1469" s="203"/>
    </row>
    <row r="1470" spans="2:10" x14ac:dyDescent="0.2">
      <c r="B1470" s="200">
        <v>16.570794999999599</v>
      </c>
      <c r="C1470" s="204">
        <v>16.6125580000013</v>
      </c>
      <c r="I1470" s="203"/>
      <c r="J1470" s="203"/>
    </row>
    <row r="1471" spans="2:10" x14ac:dyDescent="0.2">
      <c r="B1471" s="201">
        <v>16.570799999999601</v>
      </c>
      <c r="C1471" s="204">
        <v>16.612559000001301</v>
      </c>
      <c r="I1471" s="203"/>
      <c r="J1471" s="203"/>
    </row>
    <row r="1472" spans="2:10" x14ac:dyDescent="0.2">
      <c r="B1472" s="200">
        <v>16.570804999999599</v>
      </c>
      <c r="C1472" s="204">
        <v>16.612560000001299</v>
      </c>
      <c r="I1472" s="203"/>
      <c r="J1472" s="203"/>
    </row>
    <row r="1473" spans="2:10" x14ac:dyDescent="0.2">
      <c r="B1473" s="201">
        <v>16.5708099999996</v>
      </c>
      <c r="C1473" s="204">
        <v>16.6125610000013</v>
      </c>
      <c r="I1473" s="203"/>
      <c r="J1473" s="203"/>
    </row>
    <row r="1474" spans="2:10" x14ac:dyDescent="0.2">
      <c r="B1474" s="200">
        <v>16.570814999999602</v>
      </c>
      <c r="C1474" s="204">
        <v>16.612562000001301</v>
      </c>
      <c r="I1474" s="203"/>
      <c r="J1474" s="203"/>
    </row>
    <row r="1475" spans="2:10" x14ac:dyDescent="0.2">
      <c r="B1475" s="201">
        <v>16.5708199999996</v>
      </c>
      <c r="C1475" s="204">
        <v>16.612563000001298</v>
      </c>
      <c r="I1475" s="203"/>
      <c r="J1475" s="203"/>
    </row>
    <row r="1476" spans="2:10" x14ac:dyDescent="0.2">
      <c r="B1476" s="200">
        <v>16.570824999999601</v>
      </c>
      <c r="C1476" s="204">
        <v>16.612564000001299</v>
      </c>
      <c r="I1476" s="203"/>
      <c r="J1476" s="203"/>
    </row>
    <row r="1477" spans="2:10" x14ac:dyDescent="0.2">
      <c r="B1477" s="201">
        <v>16.570829999999599</v>
      </c>
      <c r="C1477" s="204">
        <v>16.6125650000013</v>
      </c>
      <c r="I1477" s="203"/>
      <c r="J1477" s="203"/>
    </row>
    <row r="1478" spans="2:10" x14ac:dyDescent="0.2">
      <c r="B1478" s="200">
        <v>16.570834999999601</v>
      </c>
      <c r="C1478" s="204">
        <v>16.612566000001301</v>
      </c>
      <c r="I1478" s="203"/>
      <c r="J1478" s="203"/>
    </row>
    <row r="1479" spans="2:10" x14ac:dyDescent="0.2">
      <c r="B1479" s="201">
        <v>16.5708399999995</v>
      </c>
      <c r="C1479" s="204">
        <v>16.612567000001299</v>
      </c>
      <c r="I1479" s="203"/>
      <c r="J1479" s="203"/>
    </row>
    <row r="1480" spans="2:10" x14ac:dyDescent="0.2">
      <c r="B1480" s="200">
        <v>16.570844999999501</v>
      </c>
      <c r="C1480" s="204">
        <v>16.6125680000013</v>
      </c>
      <c r="I1480" s="203"/>
      <c r="J1480" s="203"/>
    </row>
    <row r="1481" spans="2:10" x14ac:dyDescent="0.2">
      <c r="B1481" s="201">
        <v>16.570849999999499</v>
      </c>
      <c r="C1481" s="204">
        <v>16.612569000001301</v>
      </c>
      <c r="I1481" s="203"/>
      <c r="J1481" s="203"/>
    </row>
    <row r="1482" spans="2:10" x14ac:dyDescent="0.2">
      <c r="B1482" s="200">
        <v>16.570854999999501</v>
      </c>
      <c r="C1482" s="204">
        <v>16.612570000001298</v>
      </c>
      <c r="I1482" s="203"/>
      <c r="J1482" s="203"/>
    </row>
    <row r="1483" spans="2:10" x14ac:dyDescent="0.2">
      <c r="B1483" s="201">
        <v>16.570859999999499</v>
      </c>
      <c r="C1483" s="204">
        <v>16.612571000001299</v>
      </c>
      <c r="I1483" s="203"/>
      <c r="J1483" s="203"/>
    </row>
    <row r="1484" spans="2:10" x14ac:dyDescent="0.2">
      <c r="B1484" s="200">
        <v>16.5708649999995</v>
      </c>
      <c r="C1484" s="204">
        <v>16.6125720000013</v>
      </c>
      <c r="I1484" s="203"/>
      <c r="J1484" s="203"/>
    </row>
    <row r="1485" spans="2:10" x14ac:dyDescent="0.2">
      <c r="B1485" s="201">
        <v>16.570869999999498</v>
      </c>
      <c r="C1485" s="204">
        <v>16.612573000001301</v>
      </c>
      <c r="I1485" s="203"/>
      <c r="J1485" s="203"/>
    </row>
    <row r="1486" spans="2:10" x14ac:dyDescent="0.2">
      <c r="B1486" s="200">
        <v>16.5708749999995</v>
      </c>
      <c r="C1486" s="204">
        <v>16.612574000001299</v>
      </c>
      <c r="I1486" s="203"/>
      <c r="J1486" s="203"/>
    </row>
    <row r="1487" spans="2:10" x14ac:dyDescent="0.2">
      <c r="B1487" s="201">
        <v>16.570879999999502</v>
      </c>
      <c r="C1487" s="204">
        <v>16.6125750000013</v>
      </c>
      <c r="I1487" s="203"/>
      <c r="J1487" s="203"/>
    </row>
    <row r="1488" spans="2:10" x14ac:dyDescent="0.2">
      <c r="B1488" s="200">
        <v>16.5708849999995</v>
      </c>
      <c r="C1488" s="204">
        <v>16.612576000001301</v>
      </c>
      <c r="I1488" s="203"/>
      <c r="J1488" s="203"/>
    </row>
    <row r="1489" spans="2:10" x14ac:dyDescent="0.2">
      <c r="B1489" s="201">
        <v>16.570889999999501</v>
      </c>
      <c r="C1489" s="204">
        <v>16.612577000001298</v>
      </c>
      <c r="I1489" s="203"/>
      <c r="J1489" s="203"/>
    </row>
    <row r="1490" spans="2:10" x14ac:dyDescent="0.2">
      <c r="B1490" s="200">
        <v>16.570894999999499</v>
      </c>
      <c r="C1490" s="204">
        <v>16.612578000001299</v>
      </c>
      <c r="I1490" s="203"/>
      <c r="J1490" s="203"/>
    </row>
    <row r="1491" spans="2:10" x14ac:dyDescent="0.2">
      <c r="B1491" s="201">
        <v>16.570899999999501</v>
      </c>
      <c r="C1491" s="204">
        <v>16.6125790000013</v>
      </c>
      <c r="I1491" s="203"/>
      <c r="J1491" s="203"/>
    </row>
    <row r="1492" spans="2:10" x14ac:dyDescent="0.2">
      <c r="B1492" s="200">
        <v>16.570904999999499</v>
      </c>
      <c r="C1492" s="204">
        <v>16.612580000001302</v>
      </c>
      <c r="I1492" s="203"/>
      <c r="J1492" s="203"/>
    </row>
    <row r="1493" spans="2:10" x14ac:dyDescent="0.2">
      <c r="B1493" s="201">
        <v>16.5709099999995</v>
      </c>
      <c r="C1493" s="204">
        <v>16.612581000001299</v>
      </c>
      <c r="I1493" s="203"/>
      <c r="J1493" s="203"/>
    </row>
    <row r="1494" spans="2:10" x14ac:dyDescent="0.2">
      <c r="B1494" s="200">
        <v>16.570914999999498</v>
      </c>
      <c r="C1494" s="204">
        <v>16.6125820000013</v>
      </c>
      <c r="I1494" s="203"/>
      <c r="J1494" s="203"/>
    </row>
    <row r="1495" spans="2:10" x14ac:dyDescent="0.2">
      <c r="B1495" s="201">
        <v>16.5709199999995</v>
      </c>
      <c r="C1495" s="204">
        <v>16.612583000001301</v>
      </c>
      <c r="I1495" s="203"/>
      <c r="J1495" s="203"/>
    </row>
    <row r="1496" spans="2:10" x14ac:dyDescent="0.2">
      <c r="B1496" s="200">
        <v>16.570924999999502</v>
      </c>
      <c r="C1496" s="204">
        <v>16.612584000001299</v>
      </c>
      <c r="I1496" s="203"/>
      <c r="J1496" s="203"/>
    </row>
    <row r="1497" spans="2:10" x14ac:dyDescent="0.2">
      <c r="B1497" s="201">
        <v>16.5709299999995</v>
      </c>
      <c r="C1497" s="204">
        <v>16.6125850000013</v>
      </c>
      <c r="I1497" s="203"/>
      <c r="J1497" s="203"/>
    </row>
    <row r="1498" spans="2:10" x14ac:dyDescent="0.2">
      <c r="B1498" s="200">
        <v>16.570934999999501</v>
      </c>
      <c r="C1498" s="204">
        <v>16.612586000001301</v>
      </c>
      <c r="I1498" s="203"/>
      <c r="J1498" s="203"/>
    </row>
    <row r="1499" spans="2:10" x14ac:dyDescent="0.2">
      <c r="B1499" s="201">
        <v>16.570939999999499</v>
      </c>
      <c r="C1499" s="204">
        <v>16.612587000001302</v>
      </c>
      <c r="I1499" s="203"/>
      <c r="J1499" s="203"/>
    </row>
    <row r="1500" spans="2:10" x14ac:dyDescent="0.2">
      <c r="B1500" s="200">
        <v>16.570944999999501</v>
      </c>
      <c r="C1500" s="204">
        <v>16.612588000001299</v>
      </c>
      <c r="I1500" s="203"/>
      <c r="J1500" s="203"/>
    </row>
    <row r="1501" spans="2:10" x14ac:dyDescent="0.2">
      <c r="B1501" s="201">
        <v>16.570949999999499</v>
      </c>
      <c r="C1501" s="204">
        <v>16.6125890000013</v>
      </c>
      <c r="I1501" s="203"/>
      <c r="J1501" s="203"/>
    </row>
    <row r="1502" spans="2:10" x14ac:dyDescent="0.2">
      <c r="B1502" s="200">
        <v>16.570954999999501</v>
      </c>
      <c r="C1502" s="204">
        <v>16.612590000001401</v>
      </c>
      <c r="I1502" s="203"/>
      <c r="J1502" s="203"/>
    </row>
    <row r="1503" spans="2:10" x14ac:dyDescent="0.2">
      <c r="B1503" s="201">
        <v>16.570959999999499</v>
      </c>
      <c r="C1503" s="204">
        <v>16.612591000001402</v>
      </c>
      <c r="I1503" s="203"/>
      <c r="J1503" s="203"/>
    </row>
    <row r="1504" spans="2:10" x14ac:dyDescent="0.2">
      <c r="B1504" s="200">
        <v>16.5709649999995</v>
      </c>
      <c r="C1504" s="204">
        <v>16.612592000001399</v>
      </c>
      <c r="I1504" s="203"/>
      <c r="J1504" s="203"/>
    </row>
    <row r="1505" spans="2:10" x14ac:dyDescent="0.2">
      <c r="B1505" s="201">
        <v>16.570969999999502</v>
      </c>
      <c r="C1505" s="204">
        <v>16.6125930000014</v>
      </c>
      <c r="I1505" s="203"/>
      <c r="J1505" s="203"/>
    </row>
    <row r="1506" spans="2:10" x14ac:dyDescent="0.2">
      <c r="B1506" s="200">
        <v>16.5709749999995</v>
      </c>
      <c r="C1506" s="204">
        <v>16.612594000001401</v>
      </c>
      <c r="I1506" s="203"/>
      <c r="J1506" s="203"/>
    </row>
    <row r="1507" spans="2:10" x14ac:dyDescent="0.2">
      <c r="B1507" s="201">
        <v>16.570979999999501</v>
      </c>
      <c r="C1507" s="204">
        <v>16.612595000001399</v>
      </c>
      <c r="I1507" s="203"/>
      <c r="J1507" s="203"/>
    </row>
    <row r="1508" spans="2:10" x14ac:dyDescent="0.2">
      <c r="B1508" s="200">
        <v>16.570984999999499</v>
      </c>
      <c r="C1508" s="204">
        <v>16.6125960000014</v>
      </c>
      <c r="I1508" s="203"/>
      <c r="J1508" s="203"/>
    </row>
    <row r="1509" spans="2:10" x14ac:dyDescent="0.2">
      <c r="B1509" s="201">
        <v>16.570989999999501</v>
      </c>
      <c r="C1509" s="204">
        <v>16.612597000001401</v>
      </c>
      <c r="I1509" s="203"/>
      <c r="J1509" s="203"/>
    </row>
    <row r="1510" spans="2:10" x14ac:dyDescent="0.2">
      <c r="B1510" s="200">
        <v>16.570994999999499</v>
      </c>
      <c r="C1510" s="204">
        <v>16.612598000001402</v>
      </c>
      <c r="I1510" s="203"/>
      <c r="J1510" s="203"/>
    </row>
    <row r="1511" spans="2:10" x14ac:dyDescent="0.2">
      <c r="B1511" s="201">
        <v>16.570999999999501</v>
      </c>
      <c r="C1511" s="204">
        <v>16.612599000001399</v>
      </c>
      <c r="I1511" s="203"/>
      <c r="J1511" s="203"/>
    </row>
    <row r="1512" spans="2:10" x14ac:dyDescent="0.2">
      <c r="B1512" s="200">
        <v>16.571004999999499</v>
      </c>
      <c r="C1512" s="204">
        <v>16.6126000000014</v>
      </c>
      <c r="I1512" s="203"/>
      <c r="J1512" s="203"/>
    </row>
    <row r="1513" spans="2:10" x14ac:dyDescent="0.2">
      <c r="B1513" s="201">
        <v>16.5710099999995</v>
      </c>
      <c r="C1513" s="204">
        <v>16.612601000001401</v>
      </c>
      <c r="I1513" s="203"/>
      <c r="J1513" s="203"/>
    </row>
    <row r="1514" spans="2:10" x14ac:dyDescent="0.2">
      <c r="B1514" s="200">
        <v>16.571014999999498</v>
      </c>
      <c r="C1514" s="204">
        <v>16.612602000001399</v>
      </c>
      <c r="I1514" s="203"/>
      <c r="J1514" s="203"/>
    </row>
    <row r="1515" spans="2:10" x14ac:dyDescent="0.2">
      <c r="B1515" s="201">
        <v>16.5710199999995</v>
      </c>
      <c r="C1515" s="204">
        <v>16.6126030000014</v>
      </c>
      <c r="I1515" s="203"/>
      <c r="J1515" s="203"/>
    </row>
    <row r="1516" spans="2:10" x14ac:dyDescent="0.2">
      <c r="B1516" s="200">
        <v>16.571024999999501</v>
      </c>
      <c r="C1516" s="204">
        <v>16.612604000001401</v>
      </c>
      <c r="I1516" s="203"/>
      <c r="J1516" s="203"/>
    </row>
    <row r="1517" spans="2:10" x14ac:dyDescent="0.2">
      <c r="B1517" s="201">
        <v>16.571029999999499</v>
      </c>
      <c r="C1517" s="204">
        <v>16.612605000001398</v>
      </c>
      <c r="I1517" s="203"/>
      <c r="J1517" s="203"/>
    </row>
    <row r="1518" spans="2:10" x14ac:dyDescent="0.2">
      <c r="B1518" s="200">
        <v>16.571034999999501</v>
      </c>
      <c r="C1518" s="204">
        <v>16.612606000001399</v>
      </c>
      <c r="I1518" s="203"/>
      <c r="J1518" s="203"/>
    </row>
    <row r="1519" spans="2:10" x14ac:dyDescent="0.2">
      <c r="B1519" s="201">
        <v>16.571039999999499</v>
      </c>
      <c r="C1519" s="204">
        <v>16.6126070000014</v>
      </c>
      <c r="I1519" s="203"/>
      <c r="J1519" s="203"/>
    </row>
    <row r="1520" spans="2:10" x14ac:dyDescent="0.2">
      <c r="B1520" s="200">
        <v>16.571044999999501</v>
      </c>
      <c r="C1520" s="204">
        <v>16.612608000001401</v>
      </c>
      <c r="I1520" s="203"/>
      <c r="J1520" s="203"/>
    </row>
    <row r="1521" spans="2:10" x14ac:dyDescent="0.2">
      <c r="B1521" s="201">
        <v>16.571049999999499</v>
      </c>
      <c r="C1521" s="204">
        <v>16.612609000001399</v>
      </c>
      <c r="I1521" s="203"/>
      <c r="J1521" s="203"/>
    </row>
    <row r="1522" spans="2:10" x14ac:dyDescent="0.2">
      <c r="B1522" s="200">
        <v>16.5710549999995</v>
      </c>
      <c r="C1522" s="204">
        <v>16.6126100000014</v>
      </c>
      <c r="I1522" s="203"/>
      <c r="J1522" s="203"/>
    </row>
    <row r="1523" spans="2:10" x14ac:dyDescent="0.2">
      <c r="B1523" s="201">
        <v>16.571059999999498</v>
      </c>
      <c r="C1523" s="204">
        <v>16.612611000001401</v>
      </c>
      <c r="I1523" s="203"/>
      <c r="J1523" s="203"/>
    </row>
    <row r="1524" spans="2:10" x14ac:dyDescent="0.2">
      <c r="B1524" s="200">
        <v>16.5710649999995</v>
      </c>
      <c r="C1524" s="204">
        <v>16.612612000001398</v>
      </c>
      <c r="I1524" s="203"/>
      <c r="J1524" s="203"/>
    </row>
    <row r="1525" spans="2:10" x14ac:dyDescent="0.2">
      <c r="B1525" s="201">
        <v>16.571069999999501</v>
      </c>
      <c r="C1525" s="204">
        <v>16.612613000001399</v>
      </c>
      <c r="I1525" s="203"/>
      <c r="J1525" s="203"/>
    </row>
    <row r="1526" spans="2:10" x14ac:dyDescent="0.2">
      <c r="B1526" s="200">
        <v>16.5710749999995</v>
      </c>
      <c r="C1526" s="204">
        <v>16.6126140000014</v>
      </c>
      <c r="I1526" s="203"/>
      <c r="J1526" s="203"/>
    </row>
    <row r="1527" spans="2:10" x14ac:dyDescent="0.2">
      <c r="B1527" s="201">
        <v>16.571079999999501</v>
      </c>
      <c r="C1527" s="204">
        <v>16.612615000001401</v>
      </c>
      <c r="I1527" s="203"/>
      <c r="J1527" s="203"/>
    </row>
    <row r="1528" spans="2:10" x14ac:dyDescent="0.2">
      <c r="B1528" s="200">
        <v>16.571084999999499</v>
      </c>
      <c r="C1528" s="204">
        <v>16.612616000001399</v>
      </c>
      <c r="I1528" s="203"/>
      <c r="J1528" s="203"/>
    </row>
    <row r="1529" spans="2:10" x14ac:dyDescent="0.2">
      <c r="B1529" s="201">
        <v>16.571089999999501</v>
      </c>
      <c r="C1529" s="204">
        <v>16.6126170000014</v>
      </c>
      <c r="I1529" s="203"/>
      <c r="J1529" s="203"/>
    </row>
    <row r="1530" spans="2:10" x14ac:dyDescent="0.2">
      <c r="B1530" s="200">
        <v>16.571094999999399</v>
      </c>
      <c r="C1530" s="204">
        <v>16.612618000001401</v>
      </c>
      <c r="I1530" s="203"/>
      <c r="J1530" s="203"/>
    </row>
    <row r="1531" spans="2:10" x14ac:dyDescent="0.2">
      <c r="B1531" s="201">
        <v>16.571099999999401</v>
      </c>
      <c r="C1531" s="204">
        <v>16.612619000001398</v>
      </c>
      <c r="I1531" s="203"/>
      <c r="J1531" s="203"/>
    </row>
    <row r="1532" spans="2:10" x14ac:dyDescent="0.2">
      <c r="B1532" s="200">
        <v>16.571104999999399</v>
      </c>
      <c r="C1532" s="204">
        <v>16.612620000001399</v>
      </c>
      <c r="I1532" s="203"/>
      <c r="J1532" s="203"/>
    </row>
    <row r="1533" spans="2:10" x14ac:dyDescent="0.2">
      <c r="B1533" s="201">
        <v>16.5711099999994</v>
      </c>
      <c r="C1533" s="204">
        <v>16.612621000001401</v>
      </c>
      <c r="I1533" s="203"/>
      <c r="J1533" s="203"/>
    </row>
    <row r="1534" spans="2:10" x14ac:dyDescent="0.2">
      <c r="B1534" s="200">
        <v>16.571114999999399</v>
      </c>
      <c r="C1534" s="204">
        <v>16.612622000001402</v>
      </c>
      <c r="I1534" s="203"/>
      <c r="J1534" s="203"/>
    </row>
    <row r="1535" spans="2:10" x14ac:dyDescent="0.2">
      <c r="B1535" s="201">
        <v>16.5711199999994</v>
      </c>
      <c r="C1535" s="204">
        <v>16.612623000001399</v>
      </c>
      <c r="I1535" s="203"/>
      <c r="J1535" s="203"/>
    </row>
    <row r="1536" spans="2:10" x14ac:dyDescent="0.2">
      <c r="B1536" s="200">
        <v>16.571124999999402</v>
      </c>
      <c r="C1536" s="204">
        <v>16.6126240000014</v>
      </c>
      <c r="I1536" s="203"/>
      <c r="J1536" s="203"/>
    </row>
    <row r="1537" spans="2:10" x14ac:dyDescent="0.2">
      <c r="B1537" s="201">
        <v>16.5711299999994</v>
      </c>
      <c r="C1537" s="204">
        <v>16.612625000001401</v>
      </c>
      <c r="I1537" s="203"/>
      <c r="J1537" s="203"/>
    </row>
    <row r="1538" spans="2:10" x14ac:dyDescent="0.2">
      <c r="B1538" s="200">
        <v>16.571134999999401</v>
      </c>
      <c r="C1538" s="204">
        <v>16.612626000001399</v>
      </c>
      <c r="I1538" s="203"/>
      <c r="J1538" s="203"/>
    </row>
    <row r="1539" spans="2:10" x14ac:dyDescent="0.2">
      <c r="B1539" s="201">
        <v>16.571139999999399</v>
      </c>
      <c r="C1539" s="204">
        <v>16.6126270000014</v>
      </c>
      <c r="I1539" s="203"/>
      <c r="J1539" s="203"/>
    </row>
    <row r="1540" spans="2:10" x14ac:dyDescent="0.2">
      <c r="B1540" s="200">
        <v>16.571144999999401</v>
      </c>
      <c r="C1540" s="204">
        <v>16.612628000001401</v>
      </c>
      <c r="I1540" s="203"/>
      <c r="J1540" s="203"/>
    </row>
    <row r="1541" spans="2:10" x14ac:dyDescent="0.2">
      <c r="B1541" s="201">
        <v>16.571149999999399</v>
      </c>
      <c r="C1541" s="204">
        <v>16.612629000001402</v>
      </c>
      <c r="I1541" s="203"/>
      <c r="J1541" s="203"/>
    </row>
    <row r="1542" spans="2:10" x14ac:dyDescent="0.2">
      <c r="B1542" s="200">
        <v>16.571154999999401</v>
      </c>
      <c r="C1542" s="204">
        <v>16.612630000001399</v>
      </c>
      <c r="I1542" s="203"/>
      <c r="J1542" s="203"/>
    </row>
    <row r="1543" spans="2:10" x14ac:dyDescent="0.2">
      <c r="B1543" s="201">
        <v>16.571159999999399</v>
      </c>
      <c r="C1543" s="204">
        <v>16.6126310000014</v>
      </c>
      <c r="I1543" s="203"/>
      <c r="J1543" s="203"/>
    </row>
    <row r="1544" spans="2:10" x14ac:dyDescent="0.2">
      <c r="B1544" s="200">
        <v>16.5711649999994</v>
      </c>
      <c r="C1544" s="204">
        <v>16.612632000001401</v>
      </c>
      <c r="I1544" s="203"/>
      <c r="J1544" s="203"/>
    </row>
    <row r="1545" spans="2:10" x14ac:dyDescent="0.2">
      <c r="B1545" s="201">
        <v>16.571169999999402</v>
      </c>
      <c r="C1545" s="204">
        <v>16.612633000001399</v>
      </c>
      <c r="I1545" s="203"/>
      <c r="J1545" s="203"/>
    </row>
    <row r="1546" spans="2:10" x14ac:dyDescent="0.2">
      <c r="B1546" s="200">
        <v>16.5711749999994</v>
      </c>
      <c r="C1546" s="204">
        <v>16.6126340000014</v>
      </c>
      <c r="I1546" s="203"/>
      <c r="J1546" s="203"/>
    </row>
    <row r="1547" spans="2:10" x14ac:dyDescent="0.2">
      <c r="B1547" s="201">
        <v>16.571179999999401</v>
      </c>
      <c r="C1547" s="204">
        <v>16.612635000001401</v>
      </c>
      <c r="I1547" s="203"/>
      <c r="J1547" s="203"/>
    </row>
    <row r="1548" spans="2:10" x14ac:dyDescent="0.2">
      <c r="B1548" s="200">
        <v>16.571184999999399</v>
      </c>
      <c r="C1548" s="204">
        <v>16.612636000001402</v>
      </c>
      <c r="I1548" s="203"/>
      <c r="J1548" s="203"/>
    </row>
    <row r="1549" spans="2:10" x14ac:dyDescent="0.2">
      <c r="B1549" s="201">
        <v>16.571189999999401</v>
      </c>
      <c r="C1549" s="204">
        <v>16.612637000001399</v>
      </c>
      <c r="I1549" s="203"/>
      <c r="J1549" s="203"/>
    </row>
    <row r="1550" spans="2:10" x14ac:dyDescent="0.2">
      <c r="B1550" s="200">
        <v>16.571194999999399</v>
      </c>
      <c r="C1550" s="204">
        <v>16.6126380000014</v>
      </c>
      <c r="I1550" s="203"/>
      <c r="J1550" s="203"/>
    </row>
    <row r="1551" spans="2:10" x14ac:dyDescent="0.2">
      <c r="B1551" s="201">
        <v>16.571199999999401</v>
      </c>
      <c r="C1551" s="204">
        <v>16.612639000001401</v>
      </c>
      <c r="I1551" s="203"/>
      <c r="J1551" s="203"/>
    </row>
    <row r="1552" spans="2:10" x14ac:dyDescent="0.2">
      <c r="B1552" s="200">
        <v>16.571204999999399</v>
      </c>
      <c r="C1552" s="204">
        <v>16.612640000001399</v>
      </c>
      <c r="I1552" s="203"/>
      <c r="J1552" s="203"/>
    </row>
    <row r="1553" spans="2:10" x14ac:dyDescent="0.2">
      <c r="B1553" s="201">
        <v>16.5712099999994</v>
      </c>
      <c r="C1553" s="204">
        <v>16.6126410000014</v>
      </c>
      <c r="I1553" s="203"/>
      <c r="J1553" s="203"/>
    </row>
    <row r="1554" spans="2:10" x14ac:dyDescent="0.2">
      <c r="B1554" s="200">
        <v>16.571214999999398</v>
      </c>
      <c r="C1554" s="204">
        <v>16.612642000001401</v>
      </c>
      <c r="I1554" s="203"/>
      <c r="J1554" s="203"/>
    </row>
    <row r="1555" spans="2:10" x14ac:dyDescent="0.2">
      <c r="B1555" s="201">
        <v>16.5712199999994</v>
      </c>
      <c r="C1555" s="204">
        <v>16.612643000001398</v>
      </c>
      <c r="I1555" s="203"/>
      <c r="J1555" s="203"/>
    </row>
    <row r="1556" spans="2:10" x14ac:dyDescent="0.2">
      <c r="B1556" s="200">
        <v>16.571224999999401</v>
      </c>
      <c r="C1556" s="204">
        <v>16.612644000001399</v>
      </c>
      <c r="I1556" s="203"/>
      <c r="J1556" s="203"/>
    </row>
    <row r="1557" spans="2:10" x14ac:dyDescent="0.2">
      <c r="B1557" s="201">
        <v>16.571229999999399</v>
      </c>
      <c r="C1557" s="204">
        <v>16.6126450000014</v>
      </c>
      <c r="I1557" s="203"/>
      <c r="J1557" s="203"/>
    </row>
    <row r="1558" spans="2:10" x14ac:dyDescent="0.2">
      <c r="B1558" s="200">
        <v>16.571234999999401</v>
      </c>
      <c r="C1558" s="204">
        <v>16.612646000001401</v>
      </c>
      <c r="I1558" s="203"/>
      <c r="J1558" s="203"/>
    </row>
    <row r="1559" spans="2:10" x14ac:dyDescent="0.2">
      <c r="B1559" s="201">
        <v>16.571239999999399</v>
      </c>
      <c r="C1559" s="204">
        <v>16.612647000001399</v>
      </c>
      <c r="I1559" s="203"/>
      <c r="J1559" s="203"/>
    </row>
    <row r="1560" spans="2:10" x14ac:dyDescent="0.2">
      <c r="B1560" s="200">
        <v>16.571244999999401</v>
      </c>
      <c r="C1560" s="204">
        <v>16.6126480000014</v>
      </c>
      <c r="I1560" s="203"/>
      <c r="J1560" s="203"/>
    </row>
    <row r="1561" spans="2:10" x14ac:dyDescent="0.2">
      <c r="B1561" s="201">
        <v>16.571249999999399</v>
      </c>
      <c r="C1561" s="204">
        <v>16.612649000001401</v>
      </c>
      <c r="I1561" s="203"/>
      <c r="J1561" s="203"/>
    </row>
    <row r="1562" spans="2:10" x14ac:dyDescent="0.2">
      <c r="B1562" s="200">
        <v>16.5712549999994</v>
      </c>
      <c r="C1562" s="204">
        <v>16.612650000001398</v>
      </c>
      <c r="I1562" s="203"/>
      <c r="J1562" s="203"/>
    </row>
    <row r="1563" spans="2:10" x14ac:dyDescent="0.2">
      <c r="B1563" s="201">
        <v>16.571259999999398</v>
      </c>
      <c r="C1563" s="204">
        <v>16.612651000001399</v>
      </c>
      <c r="I1563" s="203"/>
      <c r="J1563" s="203"/>
    </row>
    <row r="1564" spans="2:10" x14ac:dyDescent="0.2">
      <c r="B1564" s="200">
        <v>16.5712649999994</v>
      </c>
      <c r="C1564" s="204">
        <v>16.6126520000014</v>
      </c>
      <c r="I1564" s="203"/>
      <c r="J1564" s="203"/>
    </row>
    <row r="1565" spans="2:10" x14ac:dyDescent="0.2">
      <c r="B1565" s="201">
        <v>16.571269999999402</v>
      </c>
      <c r="C1565" s="204">
        <v>16.612653000001401</v>
      </c>
      <c r="I1565" s="203"/>
      <c r="J1565" s="203"/>
    </row>
    <row r="1566" spans="2:10" x14ac:dyDescent="0.2">
      <c r="B1566" s="200">
        <v>16.5712749999994</v>
      </c>
      <c r="C1566" s="204">
        <v>16.612654000001399</v>
      </c>
      <c r="I1566" s="203"/>
      <c r="J1566" s="203"/>
    </row>
    <row r="1567" spans="2:10" x14ac:dyDescent="0.2">
      <c r="B1567" s="201">
        <v>16.571279999999401</v>
      </c>
      <c r="C1567" s="204">
        <v>16.6126550000014</v>
      </c>
      <c r="I1567" s="203"/>
      <c r="J1567" s="203"/>
    </row>
    <row r="1568" spans="2:10" x14ac:dyDescent="0.2">
      <c r="B1568" s="200">
        <v>16.571284999999399</v>
      </c>
      <c r="C1568" s="204">
        <v>16.612656000001401</v>
      </c>
      <c r="I1568" s="203"/>
      <c r="J1568" s="203"/>
    </row>
    <row r="1569" spans="2:10" x14ac:dyDescent="0.2">
      <c r="B1569" s="201">
        <v>16.571289999999401</v>
      </c>
      <c r="C1569" s="204">
        <v>16.612657000001398</v>
      </c>
      <c r="I1569" s="203"/>
      <c r="J1569" s="203"/>
    </row>
    <row r="1570" spans="2:10" x14ac:dyDescent="0.2">
      <c r="B1570" s="200">
        <v>16.571294999999399</v>
      </c>
      <c r="C1570" s="204">
        <v>16.612658000001399</v>
      </c>
      <c r="I1570" s="203"/>
      <c r="J1570" s="203"/>
    </row>
    <row r="1571" spans="2:10" x14ac:dyDescent="0.2">
      <c r="B1571" s="201">
        <v>16.5712999999994</v>
      </c>
      <c r="C1571" s="204">
        <v>16.6126590000014</v>
      </c>
      <c r="I1571" s="203"/>
      <c r="J1571" s="203"/>
    </row>
    <row r="1572" spans="2:10" x14ac:dyDescent="0.2">
      <c r="B1572" s="200">
        <v>16.571304999999398</v>
      </c>
      <c r="C1572" s="204">
        <v>16.612660000001402</v>
      </c>
      <c r="I1572" s="203"/>
      <c r="J1572" s="203"/>
    </row>
    <row r="1573" spans="2:10" x14ac:dyDescent="0.2">
      <c r="B1573" s="201">
        <v>16.5713099999994</v>
      </c>
      <c r="C1573" s="204">
        <v>16.612661000001399</v>
      </c>
      <c r="I1573" s="203"/>
      <c r="J1573" s="203"/>
    </row>
    <row r="1574" spans="2:10" x14ac:dyDescent="0.2">
      <c r="B1574" s="200">
        <v>16.571314999999402</v>
      </c>
      <c r="C1574" s="204">
        <v>16.6126620000014</v>
      </c>
      <c r="I1574" s="203"/>
      <c r="J1574" s="203"/>
    </row>
    <row r="1575" spans="2:10" x14ac:dyDescent="0.2">
      <c r="B1575" s="201">
        <v>16.5713199999994</v>
      </c>
      <c r="C1575" s="204">
        <v>16.612663000001401</v>
      </c>
      <c r="I1575" s="203"/>
      <c r="J1575" s="203"/>
    </row>
    <row r="1576" spans="2:10" x14ac:dyDescent="0.2">
      <c r="B1576" s="200">
        <v>16.571324999999401</v>
      </c>
      <c r="C1576" s="204">
        <v>16.612664000001399</v>
      </c>
      <c r="I1576" s="203"/>
      <c r="J1576" s="203"/>
    </row>
    <row r="1577" spans="2:10" x14ac:dyDescent="0.2">
      <c r="B1577" s="201">
        <v>16.571329999999399</v>
      </c>
      <c r="C1577" s="204">
        <v>16.6126650000014</v>
      </c>
      <c r="I1577" s="203"/>
      <c r="J1577" s="203"/>
    </row>
    <row r="1578" spans="2:10" x14ac:dyDescent="0.2">
      <c r="B1578" s="200">
        <v>16.571334999999401</v>
      </c>
      <c r="C1578" s="204">
        <v>16.612666000001401</v>
      </c>
      <c r="I1578" s="203"/>
      <c r="J1578" s="203"/>
    </row>
    <row r="1579" spans="2:10" x14ac:dyDescent="0.2">
      <c r="B1579" s="201">
        <v>16.571339999999399</v>
      </c>
      <c r="C1579" s="204">
        <v>16.612667000001402</v>
      </c>
      <c r="I1579" s="203"/>
      <c r="J1579" s="203"/>
    </row>
    <row r="1580" spans="2:10" x14ac:dyDescent="0.2">
      <c r="B1580" s="200">
        <v>16.5713449999994</v>
      </c>
      <c r="C1580" s="204">
        <v>16.612668000001399</v>
      </c>
      <c r="I1580" s="203"/>
      <c r="J1580" s="203"/>
    </row>
    <row r="1581" spans="2:10" x14ac:dyDescent="0.2">
      <c r="B1581" s="201">
        <v>16.571349999999299</v>
      </c>
      <c r="C1581" s="204">
        <v>16.6126690000014</v>
      </c>
      <c r="I1581" s="203"/>
      <c r="J1581" s="203"/>
    </row>
    <row r="1582" spans="2:10" x14ac:dyDescent="0.2">
      <c r="B1582" s="200">
        <v>16.571354999999301</v>
      </c>
      <c r="C1582" s="204">
        <v>16.612670000001401</v>
      </c>
      <c r="I1582" s="203"/>
      <c r="J1582" s="203"/>
    </row>
    <row r="1583" spans="2:10" x14ac:dyDescent="0.2">
      <c r="B1583" s="201">
        <v>16.571359999999299</v>
      </c>
      <c r="C1583" s="204">
        <v>16.612671000001399</v>
      </c>
      <c r="I1583" s="203"/>
      <c r="J1583" s="203"/>
    </row>
    <row r="1584" spans="2:10" x14ac:dyDescent="0.2">
      <c r="B1584" s="200">
        <v>16.5713649999993</v>
      </c>
      <c r="C1584" s="204">
        <v>16.6126720000014</v>
      </c>
      <c r="I1584" s="203"/>
      <c r="J1584" s="203"/>
    </row>
    <row r="1585" spans="2:10" x14ac:dyDescent="0.2">
      <c r="B1585" s="201">
        <v>16.571369999999298</v>
      </c>
      <c r="C1585" s="204">
        <v>16.612673000001401</v>
      </c>
      <c r="I1585" s="203"/>
      <c r="J1585" s="203"/>
    </row>
    <row r="1586" spans="2:10" x14ac:dyDescent="0.2">
      <c r="B1586" s="200">
        <v>16.5713749999993</v>
      </c>
      <c r="C1586" s="204">
        <v>16.612674000001402</v>
      </c>
      <c r="I1586" s="203"/>
      <c r="J1586" s="203"/>
    </row>
    <row r="1587" spans="2:10" x14ac:dyDescent="0.2">
      <c r="B1587" s="201">
        <v>16.571379999999301</v>
      </c>
      <c r="C1587" s="204">
        <v>16.612675000001399</v>
      </c>
      <c r="I1587" s="203"/>
      <c r="J1587" s="203"/>
    </row>
    <row r="1588" spans="2:10" x14ac:dyDescent="0.2">
      <c r="B1588" s="200">
        <v>16.571384999999299</v>
      </c>
      <c r="C1588" s="204">
        <v>16.6126760000014</v>
      </c>
      <c r="I1588" s="203"/>
      <c r="J1588" s="203"/>
    </row>
    <row r="1589" spans="2:10" x14ac:dyDescent="0.2">
      <c r="B1589" s="201">
        <v>16.571389999999301</v>
      </c>
      <c r="C1589" s="204">
        <v>16.612677000001401</v>
      </c>
      <c r="I1589" s="203"/>
      <c r="J1589" s="203"/>
    </row>
    <row r="1590" spans="2:10" x14ac:dyDescent="0.2">
      <c r="B1590" s="200">
        <v>16.571394999999299</v>
      </c>
      <c r="C1590" s="204">
        <v>16.612678000001399</v>
      </c>
      <c r="I1590" s="203"/>
      <c r="J1590" s="203"/>
    </row>
    <row r="1591" spans="2:10" x14ac:dyDescent="0.2">
      <c r="B1591" s="201">
        <v>16.571399999999301</v>
      </c>
      <c r="C1591" s="204">
        <v>16.6126790000014</v>
      </c>
      <c r="I1591" s="203"/>
      <c r="J1591" s="203"/>
    </row>
    <row r="1592" spans="2:10" x14ac:dyDescent="0.2">
      <c r="B1592" s="200">
        <v>16.571404999999299</v>
      </c>
      <c r="C1592" s="204">
        <v>16.612680000001401</v>
      </c>
      <c r="I1592" s="203"/>
      <c r="J1592" s="203"/>
    </row>
    <row r="1593" spans="2:10" x14ac:dyDescent="0.2">
      <c r="B1593" s="201">
        <v>16.5714099999993</v>
      </c>
      <c r="C1593" s="204">
        <v>16.612681000001398</v>
      </c>
      <c r="I1593" s="203"/>
      <c r="J1593" s="203"/>
    </row>
    <row r="1594" spans="2:10" x14ac:dyDescent="0.2">
      <c r="B1594" s="200">
        <v>16.571414999999298</v>
      </c>
      <c r="C1594" s="204">
        <v>16.612682000001399</v>
      </c>
      <c r="I1594" s="203"/>
      <c r="J1594" s="203"/>
    </row>
    <row r="1595" spans="2:10" x14ac:dyDescent="0.2">
      <c r="B1595" s="201">
        <v>16.5714199999993</v>
      </c>
      <c r="C1595" s="204">
        <v>16.6126830000014</v>
      </c>
      <c r="I1595" s="203"/>
      <c r="J1595" s="203"/>
    </row>
    <row r="1596" spans="2:10" x14ac:dyDescent="0.2">
      <c r="B1596" s="200">
        <v>16.571424999999302</v>
      </c>
      <c r="C1596" s="204">
        <v>16.612684000001401</v>
      </c>
      <c r="I1596" s="203"/>
      <c r="J1596" s="203"/>
    </row>
    <row r="1597" spans="2:10" x14ac:dyDescent="0.2">
      <c r="B1597" s="201">
        <v>16.5714299999993</v>
      </c>
      <c r="C1597" s="204">
        <v>16.612685000001399</v>
      </c>
      <c r="I1597" s="203"/>
      <c r="J1597" s="203"/>
    </row>
    <row r="1598" spans="2:10" x14ac:dyDescent="0.2">
      <c r="B1598" s="200">
        <v>16.571434999999301</v>
      </c>
      <c r="C1598" s="204">
        <v>16.6126860000014</v>
      </c>
      <c r="I1598" s="203"/>
      <c r="J1598" s="203"/>
    </row>
    <row r="1599" spans="2:10" x14ac:dyDescent="0.2">
      <c r="B1599" s="201">
        <v>16.571439999999299</v>
      </c>
      <c r="C1599" s="204">
        <v>16.6126870000015</v>
      </c>
      <c r="I1599" s="203"/>
      <c r="J1599" s="203"/>
    </row>
    <row r="1600" spans="2:10" x14ac:dyDescent="0.2">
      <c r="B1600" s="200">
        <v>16.571444999999301</v>
      </c>
      <c r="C1600" s="204">
        <v>16.612688000001501</v>
      </c>
      <c r="I1600" s="203"/>
      <c r="J1600" s="203"/>
    </row>
    <row r="1601" spans="2:10" x14ac:dyDescent="0.2">
      <c r="B1601" s="201">
        <v>16.571449999999299</v>
      </c>
      <c r="C1601" s="204">
        <v>16.612689000001499</v>
      </c>
      <c r="I1601" s="203"/>
      <c r="J1601" s="203"/>
    </row>
    <row r="1602" spans="2:10" x14ac:dyDescent="0.2">
      <c r="B1602" s="200">
        <v>16.5714549999993</v>
      </c>
      <c r="C1602" s="204">
        <v>16.6126900000015</v>
      </c>
      <c r="I1602" s="203"/>
      <c r="J1602" s="203"/>
    </row>
    <row r="1603" spans="2:10" x14ac:dyDescent="0.2">
      <c r="B1603" s="201">
        <v>16.571459999999298</v>
      </c>
      <c r="C1603" s="204">
        <v>16.612691000001501</v>
      </c>
      <c r="I1603" s="203"/>
      <c r="J1603" s="203"/>
    </row>
    <row r="1604" spans="2:10" x14ac:dyDescent="0.2">
      <c r="B1604" s="200">
        <v>16.5714649999993</v>
      </c>
      <c r="C1604" s="204">
        <v>16.612692000001498</v>
      </c>
      <c r="I1604" s="203"/>
      <c r="J1604" s="203"/>
    </row>
    <row r="1605" spans="2:10" x14ac:dyDescent="0.2">
      <c r="B1605" s="201">
        <v>16.571469999999302</v>
      </c>
      <c r="C1605" s="204">
        <v>16.612693000001499</v>
      </c>
      <c r="I1605" s="203"/>
      <c r="J1605" s="203"/>
    </row>
    <row r="1606" spans="2:10" x14ac:dyDescent="0.2">
      <c r="B1606" s="200">
        <v>16.5714749999993</v>
      </c>
      <c r="C1606" s="204">
        <v>16.6126940000015</v>
      </c>
      <c r="I1606" s="203"/>
      <c r="J1606" s="203"/>
    </row>
    <row r="1607" spans="2:10" x14ac:dyDescent="0.2">
      <c r="B1607" s="201">
        <v>16.571479999999301</v>
      </c>
      <c r="C1607" s="204">
        <v>16.612695000001501</v>
      </c>
      <c r="I1607" s="203"/>
      <c r="J1607" s="203"/>
    </row>
    <row r="1608" spans="2:10" x14ac:dyDescent="0.2">
      <c r="B1608" s="200">
        <v>16.571484999999299</v>
      </c>
      <c r="C1608" s="204">
        <v>16.612696000001499</v>
      </c>
      <c r="I1608" s="203"/>
      <c r="J1608" s="203"/>
    </row>
    <row r="1609" spans="2:10" x14ac:dyDescent="0.2">
      <c r="B1609" s="201">
        <v>16.571489999999301</v>
      </c>
      <c r="C1609" s="204">
        <v>16.6126970000015</v>
      </c>
      <c r="I1609" s="203"/>
      <c r="J1609" s="203"/>
    </row>
    <row r="1610" spans="2:10" x14ac:dyDescent="0.2">
      <c r="B1610" s="200">
        <v>16.571494999999299</v>
      </c>
      <c r="C1610" s="204">
        <v>16.612698000001501</v>
      </c>
      <c r="I1610" s="203"/>
      <c r="J1610" s="203"/>
    </row>
    <row r="1611" spans="2:10" x14ac:dyDescent="0.2">
      <c r="B1611" s="201">
        <v>16.5714999999993</v>
      </c>
      <c r="C1611" s="204">
        <v>16.612699000001498</v>
      </c>
      <c r="I1611" s="203"/>
      <c r="J1611" s="203"/>
    </row>
    <row r="1612" spans="2:10" x14ac:dyDescent="0.2">
      <c r="B1612" s="200">
        <v>16.571504999999298</v>
      </c>
      <c r="C1612" s="204">
        <v>16.612700000001499</v>
      </c>
      <c r="I1612" s="203"/>
      <c r="J1612" s="203"/>
    </row>
    <row r="1613" spans="2:10" x14ac:dyDescent="0.2">
      <c r="B1613" s="201">
        <v>16.5715099999993</v>
      </c>
      <c r="C1613" s="204">
        <v>16.612701000001501</v>
      </c>
      <c r="I1613" s="203"/>
      <c r="J1613" s="203"/>
    </row>
    <row r="1614" spans="2:10" x14ac:dyDescent="0.2">
      <c r="B1614" s="200">
        <v>16.571514999999302</v>
      </c>
      <c r="C1614" s="204">
        <v>16.612702000001502</v>
      </c>
      <c r="I1614" s="203"/>
      <c r="J1614" s="203"/>
    </row>
    <row r="1615" spans="2:10" x14ac:dyDescent="0.2">
      <c r="B1615" s="201">
        <v>16.5715199999993</v>
      </c>
      <c r="C1615" s="204">
        <v>16.612703000001499</v>
      </c>
      <c r="I1615" s="203"/>
      <c r="J1615" s="203"/>
    </row>
    <row r="1616" spans="2:10" x14ac:dyDescent="0.2">
      <c r="B1616" s="200">
        <v>16.571524999999301</v>
      </c>
      <c r="C1616" s="204">
        <v>16.6127040000015</v>
      </c>
      <c r="I1616" s="203"/>
      <c r="J1616" s="203"/>
    </row>
    <row r="1617" spans="2:10" x14ac:dyDescent="0.2">
      <c r="B1617" s="201">
        <v>16.571529999999299</v>
      </c>
      <c r="C1617" s="204">
        <v>16.612705000001501</v>
      </c>
      <c r="I1617" s="203"/>
      <c r="J1617" s="203"/>
    </row>
    <row r="1618" spans="2:10" x14ac:dyDescent="0.2">
      <c r="B1618" s="200">
        <v>16.571534999999301</v>
      </c>
      <c r="C1618" s="204">
        <v>16.612706000001499</v>
      </c>
      <c r="I1618" s="203"/>
      <c r="J1618" s="203"/>
    </row>
    <row r="1619" spans="2:10" x14ac:dyDescent="0.2">
      <c r="B1619" s="201">
        <v>16.571539999999299</v>
      </c>
      <c r="C1619" s="204">
        <v>16.6127070000015</v>
      </c>
      <c r="I1619" s="203"/>
      <c r="J1619" s="203"/>
    </row>
    <row r="1620" spans="2:10" x14ac:dyDescent="0.2">
      <c r="B1620" s="200">
        <v>16.571544999999301</v>
      </c>
      <c r="C1620" s="204">
        <v>16.612708000001501</v>
      </c>
      <c r="I1620" s="203"/>
      <c r="J1620" s="203"/>
    </row>
    <row r="1621" spans="2:10" x14ac:dyDescent="0.2">
      <c r="B1621" s="201">
        <v>16.571549999999299</v>
      </c>
      <c r="C1621" s="204">
        <v>16.612709000001502</v>
      </c>
      <c r="I1621" s="203"/>
      <c r="J1621" s="203"/>
    </row>
    <row r="1622" spans="2:10" x14ac:dyDescent="0.2">
      <c r="B1622" s="200">
        <v>16.5715549999993</v>
      </c>
      <c r="C1622" s="204">
        <v>16.612710000001499</v>
      </c>
      <c r="I1622" s="203"/>
      <c r="J1622" s="203"/>
    </row>
    <row r="1623" spans="2:10" x14ac:dyDescent="0.2">
      <c r="B1623" s="201">
        <v>16.571559999999302</v>
      </c>
      <c r="C1623" s="204">
        <v>16.6127110000015</v>
      </c>
      <c r="I1623" s="203"/>
      <c r="J1623" s="203"/>
    </row>
    <row r="1624" spans="2:10" x14ac:dyDescent="0.2">
      <c r="B1624" s="200">
        <v>16.5715649999993</v>
      </c>
      <c r="C1624" s="204">
        <v>16.612712000001501</v>
      </c>
      <c r="I1624" s="203"/>
      <c r="J1624" s="203"/>
    </row>
    <row r="1625" spans="2:10" x14ac:dyDescent="0.2">
      <c r="B1625" s="201">
        <v>16.571569999999301</v>
      </c>
      <c r="C1625" s="204">
        <v>16.612713000001499</v>
      </c>
      <c r="I1625" s="203"/>
      <c r="J1625" s="203"/>
    </row>
    <row r="1626" spans="2:10" x14ac:dyDescent="0.2">
      <c r="B1626" s="200">
        <v>16.571574999999299</v>
      </c>
      <c r="C1626" s="204">
        <v>16.6127140000015</v>
      </c>
      <c r="I1626" s="203"/>
      <c r="J1626" s="203"/>
    </row>
    <row r="1627" spans="2:10" x14ac:dyDescent="0.2">
      <c r="B1627" s="201">
        <v>16.571579999999301</v>
      </c>
      <c r="C1627" s="204">
        <v>16.612715000001501</v>
      </c>
      <c r="I1627" s="203"/>
      <c r="J1627" s="203"/>
    </row>
    <row r="1628" spans="2:10" x14ac:dyDescent="0.2">
      <c r="B1628" s="200">
        <v>16.571584999999299</v>
      </c>
      <c r="C1628" s="204">
        <v>16.612716000001502</v>
      </c>
      <c r="I1628" s="203"/>
      <c r="J1628" s="203"/>
    </row>
    <row r="1629" spans="2:10" x14ac:dyDescent="0.2">
      <c r="B1629" s="201">
        <v>16.571589999999301</v>
      </c>
      <c r="C1629" s="204">
        <v>16.612717000001499</v>
      </c>
      <c r="I1629" s="203"/>
      <c r="J1629" s="203"/>
    </row>
    <row r="1630" spans="2:10" x14ac:dyDescent="0.2">
      <c r="B1630" s="200">
        <v>16.571594999999299</v>
      </c>
      <c r="C1630" s="204">
        <v>16.6127180000015</v>
      </c>
      <c r="I1630" s="203"/>
      <c r="J1630" s="203"/>
    </row>
    <row r="1631" spans="2:10" x14ac:dyDescent="0.2">
      <c r="B1631" s="201">
        <v>16.5715999999993</v>
      </c>
      <c r="C1631" s="204">
        <v>16.612719000001501</v>
      </c>
      <c r="I1631" s="203"/>
      <c r="J1631" s="203"/>
    </row>
    <row r="1632" spans="2:10" x14ac:dyDescent="0.2">
      <c r="B1632" s="200">
        <v>16.571604999999199</v>
      </c>
      <c r="C1632" s="204">
        <v>16.612720000001499</v>
      </c>
      <c r="I1632" s="203"/>
      <c r="J1632" s="203"/>
    </row>
    <row r="1633" spans="2:10" x14ac:dyDescent="0.2">
      <c r="B1633" s="201">
        <v>16.5716099999992</v>
      </c>
      <c r="C1633" s="204">
        <v>16.6127210000015</v>
      </c>
      <c r="I1633" s="203"/>
      <c r="J1633" s="203"/>
    </row>
    <row r="1634" spans="2:10" x14ac:dyDescent="0.2">
      <c r="B1634" s="200">
        <v>16.571614999999198</v>
      </c>
      <c r="C1634" s="204">
        <v>16.612722000001501</v>
      </c>
      <c r="I1634" s="203"/>
      <c r="J1634" s="203"/>
    </row>
    <row r="1635" spans="2:10" x14ac:dyDescent="0.2">
      <c r="B1635" s="201">
        <v>16.5716199999992</v>
      </c>
      <c r="C1635" s="204">
        <v>16.612723000001498</v>
      </c>
      <c r="I1635" s="203"/>
      <c r="J1635" s="203"/>
    </row>
    <row r="1636" spans="2:10" x14ac:dyDescent="0.2">
      <c r="B1636" s="200">
        <v>16.571624999999202</v>
      </c>
      <c r="C1636" s="204">
        <v>16.612724000001499</v>
      </c>
      <c r="I1636" s="203"/>
      <c r="J1636" s="203"/>
    </row>
    <row r="1637" spans="2:10" x14ac:dyDescent="0.2">
      <c r="B1637" s="201">
        <v>16.5716299999992</v>
      </c>
      <c r="C1637" s="204">
        <v>16.6127250000015</v>
      </c>
      <c r="I1637" s="203"/>
      <c r="J1637" s="203"/>
    </row>
    <row r="1638" spans="2:10" x14ac:dyDescent="0.2">
      <c r="B1638" s="200">
        <v>16.571634999999201</v>
      </c>
      <c r="C1638" s="204">
        <v>16.612726000001501</v>
      </c>
      <c r="I1638" s="203"/>
      <c r="J1638" s="203"/>
    </row>
    <row r="1639" spans="2:10" x14ac:dyDescent="0.2">
      <c r="B1639" s="201">
        <v>16.571639999999199</v>
      </c>
      <c r="C1639" s="204">
        <v>16.612727000001499</v>
      </c>
      <c r="I1639" s="203"/>
      <c r="J1639" s="203"/>
    </row>
    <row r="1640" spans="2:10" x14ac:dyDescent="0.2">
      <c r="B1640" s="200">
        <v>16.571644999999201</v>
      </c>
      <c r="C1640" s="204">
        <v>16.6127280000015</v>
      </c>
      <c r="I1640" s="203"/>
      <c r="J1640" s="203"/>
    </row>
    <row r="1641" spans="2:10" x14ac:dyDescent="0.2">
      <c r="B1641" s="201">
        <v>16.571649999999199</v>
      </c>
      <c r="C1641" s="204">
        <v>16.612729000001501</v>
      </c>
      <c r="I1641" s="203"/>
      <c r="J1641" s="203"/>
    </row>
    <row r="1642" spans="2:10" x14ac:dyDescent="0.2">
      <c r="B1642" s="200">
        <v>16.5716549999992</v>
      </c>
      <c r="C1642" s="204">
        <v>16.612730000001498</v>
      </c>
      <c r="I1642" s="203"/>
      <c r="J1642" s="203"/>
    </row>
    <row r="1643" spans="2:10" x14ac:dyDescent="0.2">
      <c r="B1643" s="201">
        <v>16.571659999999198</v>
      </c>
      <c r="C1643" s="204">
        <v>16.612731000001499</v>
      </c>
      <c r="I1643" s="203"/>
      <c r="J1643" s="203"/>
    </row>
    <row r="1644" spans="2:10" x14ac:dyDescent="0.2">
      <c r="B1644" s="200">
        <v>16.5716649999992</v>
      </c>
      <c r="C1644" s="204">
        <v>16.6127320000015</v>
      </c>
      <c r="I1644" s="203"/>
      <c r="J1644" s="203"/>
    </row>
    <row r="1645" spans="2:10" x14ac:dyDescent="0.2">
      <c r="B1645" s="201">
        <v>16.571669999999202</v>
      </c>
      <c r="C1645" s="204">
        <v>16.612733000001501</v>
      </c>
      <c r="I1645" s="203"/>
      <c r="J1645" s="203"/>
    </row>
    <row r="1646" spans="2:10" x14ac:dyDescent="0.2">
      <c r="B1646" s="200">
        <v>16.5716749999992</v>
      </c>
      <c r="C1646" s="204">
        <v>16.612734000001499</v>
      </c>
      <c r="I1646" s="203"/>
      <c r="J1646" s="203"/>
    </row>
    <row r="1647" spans="2:10" x14ac:dyDescent="0.2">
      <c r="B1647" s="201">
        <v>16.571679999999201</v>
      </c>
      <c r="C1647" s="204">
        <v>16.6127350000015</v>
      </c>
      <c r="I1647" s="203"/>
      <c r="J1647" s="203"/>
    </row>
    <row r="1648" spans="2:10" x14ac:dyDescent="0.2">
      <c r="B1648" s="200">
        <v>16.571684999999199</v>
      </c>
      <c r="C1648" s="204">
        <v>16.612736000001501</v>
      </c>
      <c r="I1648" s="203"/>
      <c r="J1648" s="203"/>
    </row>
    <row r="1649" spans="2:10" x14ac:dyDescent="0.2">
      <c r="B1649" s="201">
        <v>16.571689999999201</v>
      </c>
      <c r="C1649" s="204">
        <v>16.612737000001498</v>
      </c>
      <c r="I1649" s="203"/>
      <c r="J1649" s="203"/>
    </row>
    <row r="1650" spans="2:10" x14ac:dyDescent="0.2">
      <c r="B1650" s="200">
        <v>16.571694999999199</v>
      </c>
      <c r="C1650" s="204">
        <v>16.612738000001499</v>
      </c>
      <c r="I1650" s="203"/>
      <c r="J1650" s="203"/>
    </row>
    <row r="1651" spans="2:10" x14ac:dyDescent="0.2">
      <c r="B1651" s="201">
        <v>16.571699999999201</v>
      </c>
      <c r="C1651" s="204">
        <v>16.612739000001501</v>
      </c>
      <c r="I1651" s="203"/>
      <c r="J1651" s="203"/>
    </row>
    <row r="1652" spans="2:10" x14ac:dyDescent="0.2">
      <c r="B1652" s="200">
        <v>16.571704999999199</v>
      </c>
      <c r="C1652" s="204">
        <v>16.612740000001502</v>
      </c>
      <c r="I1652" s="203"/>
      <c r="J1652" s="203"/>
    </row>
    <row r="1653" spans="2:10" x14ac:dyDescent="0.2">
      <c r="B1653" s="201">
        <v>16.5717099999992</v>
      </c>
      <c r="C1653" s="204">
        <v>16.612741000001499</v>
      </c>
      <c r="I1653" s="203"/>
      <c r="J1653" s="203"/>
    </row>
    <row r="1654" spans="2:10" x14ac:dyDescent="0.2">
      <c r="B1654" s="200">
        <v>16.571714999999202</v>
      </c>
      <c r="C1654" s="204">
        <v>16.6127420000015</v>
      </c>
      <c r="I1654" s="203"/>
      <c r="J1654" s="203"/>
    </row>
    <row r="1655" spans="2:10" x14ac:dyDescent="0.2">
      <c r="B1655" s="201">
        <v>16.5717199999992</v>
      </c>
      <c r="C1655" s="204">
        <v>16.612743000001501</v>
      </c>
      <c r="I1655" s="203"/>
      <c r="J1655" s="203"/>
    </row>
    <row r="1656" spans="2:10" x14ac:dyDescent="0.2">
      <c r="B1656" s="200">
        <v>16.571724999999201</v>
      </c>
      <c r="C1656" s="204">
        <v>16.612744000001499</v>
      </c>
      <c r="I1656" s="203"/>
      <c r="J1656" s="203"/>
    </row>
    <row r="1657" spans="2:10" x14ac:dyDescent="0.2">
      <c r="B1657" s="201">
        <v>16.571729999999199</v>
      </c>
      <c r="C1657" s="204">
        <v>16.6127450000015</v>
      </c>
      <c r="I1657" s="203"/>
      <c r="J1657" s="203"/>
    </row>
    <row r="1658" spans="2:10" x14ac:dyDescent="0.2">
      <c r="B1658" s="200">
        <v>16.571734999999201</v>
      </c>
      <c r="C1658" s="204">
        <v>16.612746000001501</v>
      </c>
      <c r="I1658" s="203"/>
      <c r="J1658" s="203"/>
    </row>
    <row r="1659" spans="2:10" x14ac:dyDescent="0.2">
      <c r="B1659" s="201">
        <v>16.571739999999199</v>
      </c>
      <c r="C1659" s="204">
        <v>16.612747000001502</v>
      </c>
      <c r="I1659" s="203"/>
      <c r="J1659" s="203"/>
    </row>
    <row r="1660" spans="2:10" x14ac:dyDescent="0.2">
      <c r="B1660" s="200">
        <v>16.571744999999201</v>
      </c>
      <c r="C1660" s="204">
        <v>16.612748000001499</v>
      </c>
      <c r="I1660" s="203"/>
      <c r="J1660" s="203"/>
    </row>
    <row r="1661" spans="2:10" x14ac:dyDescent="0.2">
      <c r="B1661" s="201">
        <v>16.571749999999199</v>
      </c>
      <c r="C1661" s="204">
        <v>16.6127490000015</v>
      </c>
      <c r="I1661" s="203"/>
      <c r="J1661" s="203"/>
    </row>
    <row r="1662" spans="2:10" x14ac:dyDescent="0.2">
      <c r="B1662" s="200">
        <v>16.5717549999992</v>
      </c>
      <c r="C1662" s="204">
        <v>16.612750000001501</v>
      </c>
      <c r="I1662" s="203"/>
      <c r="J1662" s="203"/>
    </row>
    <row r="1663" spans="2:10" x14ac:dyDescent="0.2">
      <c r="B1663" s="201">
        <v>16.571759999999198</v>
      </c>
      <c r="C1663" s="204">
        <v>16.612751000001499</v>
      </c>
      <c r="I1663" s="203"/>
      <c r="J1663" s="203"/>
    </row>
    <row r="1664" spans="2:10" x14ac:dyDescent="0.2">
      <c r="B1664" s="200">
        <v>16.5717649999992</v>
      </c>
      <c r="C1664" s="204">
        <v>16.6127520000015</v>
      </c>
      <c r="I1664" s="203"/>
      <c r="J1664" s="203"/>
    </row>
    <row r="1665" spans="2:10" x14ac:dyDescent="0.2">
      <c r="B1665" s="201">
        <v>16.571769999999201</v>
      </c>
      <c r="C1665" s="204">
        <v>16.612753000001501</v>
      </c>
      <c r="I1665" s="203"/>
      <c r="J1665" s="203"/>
    </row>
    <row r="1666" spans="2:10" x14ac:dyDescent="0.2">
      <c r="B1666" s="200">
        <v>16.571774999999199</v>
      </c>
      <c r="C1666" s="204">
        <v>16.612754000001502</v>
      </c>
      <c r="I1666" s="203"/>
      <c r="J1666" s="203"/>
    </row>
    <row r="1667" spans="2:10" x14ac:dyDescent="0.2">
      <c r="B1667" s="201">
        <v>16.571779999999201</v>
      </c>
      <c r="C1667" s="204">
        <v>16.612755000001499</v>
      </c>
      <c r="I1667" s="203"/>
      <c r="J1667" s="203"/>
    </row>
    <row r="1668" spans="2:10" x14ac:dyDescent="0.2">
      <c r="B1668" s="200">
        <v>16.571784999999199</v>
      </c>
      <c r="C1668" s="204">
        <v>16.6127560000015</v>
      </c>
      <c r="I1668" s="203"/>
      <c r="J1668" s="203"/>
    </row>
    <row r="1669" spans="2:10" x14ac:dyDescent="0.2">
      <c r="B1669" s="201">
        <v>16.571789999999201</v>
      </c>
      <c r="C1669" s="204">
        <v>16.612757000001501</v>
      </c>
      <c r="I1669" s="203"/>
      <c r="J1669" s="203"/>
    </row>
    <row r="1670" spans="2:10" x14ac:dyDescent="0.2">
      <c r="B1670" s="200">
        <v>16.571794999999199</v>
      </c>
      <c r="C1670" s="204">
        <v>16.612758000001499</v>
      </c>
      <c r="I1670" s="203"/>
      <c r="J1670" s="203"/>
    </row>
    <row r="1671" spans="2:10" x14ac:dyDescent="0.2">
      <c r="B1671" s="201">
        <v>16.5717999999992</v>
      </c>
      <c r="C1671" s="204">
        <v>16.6127590000015</v>
      </c>
      <c r="I1671" s="203"/>
      <c r="J1671" s="203"/>
    </row>
    <row r="1672" spans="2:10" x14ac:dyDescent="0.2">
      <c r="B1672" s="200">
        <v>16.571804999999198</v>
      </c>
      <c r="C1672" s="204">
        <v>16.612760000001501</v>
      </c>
      <c r="I1672" s="203"/>
      <c r="J1672" s="203"/>
    </row>
    <row r="1673" spans="2:10" x14ac:dyDescent="0.2">
      <c r="B1673" s="201">
        <v>16.5718099999992</v>
      </c>
      <c r="C1673" s="204">
        <v>16.612761000001498</v>
      </c>
      <c r="I1673" s="203"/>
      <c r="J1673" s="203"/>
    </row>
    <row r="1674" spans="2:10" x14ac:dyDescent="0.2">
      <c r="B1674" s="200">
        <v>16.571814999999201</v>
      </c>
      <c r="C1674" s="204">
        <v>16.612762000001499</v>
      </c>
      <c r="I1674" s="203"/>
      <c r="J1674" s="203"/>
    </row>
    <row r="1675" spans="2:10" x14ac:dyDescent="0.2">
      <c r="B1675" s="201">
        <v>16.5718199999992</v>
      </c>
      <c r="C1675" s="204">
        <v>16.6127630000015</v>
      </c>
      <c r="I1675" s="203"/>
      <c r="J1675" s="203"/>
    </row>
    <row r="1676" spans="2:10" x14ac:dyDescent="0.2">
      <c r="B1676" s="200">
        <v>16.571824999999201</v>
      </c>
      <c r="C1676" s="204">
        <v>16.612764000001501</v>
      </c>
      <c r="I1676" s="203"/>
      <c r="J1676" s="203"/>
    </row>
    <row r="1677" spans="2:10" x14ac:dyDescent="0.2">
      <c r="B1677" s="201">
        <v>16.571829999999199</v>
      </c>
      <c r="C1677" s="204">
        <v>16.612765000001499</v>
      </c>
      <c r="I1677" s="203"/>
      <c r="J1677" s="203"/>
    </row>
    <row r="1678" spans="2:10" x14ac:dyDescent="0.2">
      <c r="B1678" s="200">
        <v>16.571834999999201</v>
      </c>
      <c r="C1678" s="204">
        <v>16.6127660000015</v>
      </c>
      <c r="I1678" s="203"/>
      <c r="J1678" s="203"/>
    </row>
    <row r="1679" spans="2:10" x14ac:dyDescent="0.2">
      <c r="B1679" s="201">
        <v>16.571839999999199</v>
      </c>
      <c r="C1679" s="204">
        <v>16.612767000001501</v>
      </c>
      <c r="I1679" s="203"/>
      <c r="J1679" s="203"/>
    </row>
    <row r="1680" spans="2:10" x14ac:dyDescent="0.2">
      <c r="B1680" s="200">
        <v>16.5718449999992</v>
      </c>
      <c r="C1680" s="204">
        <v>16.612768000001498</v>
      </c>
      <c r="I1680" s="203"/>
      <c r="J1680" s="203"/>
    </row>
    <row r="1681" spans="2:10" x14ac:dyDescent="0.2">
      <c r="B1681" s="201">
        <v>16.571849999999198</v>
      </c>
      <c r="C1681" s="204">
        <v>16.612769000001499</v>
      </c>
      <c r="I1681" s="203"/>
      <c r="J1681" s="203"/>
    </row>
    <row r="1682" spans="2:10" x14ac:dyDescent="0.2">
      <c r="B1682" s="200">
        <v>16.5718549999992</v>
      </c>
      <c r="C1682" s="204">
        <v>16.6127700000015</v>
      </c>
      <c r="I1682" s="203"/>
      <c r="J1682" s="203"/>
    </row>
    <row r="1683" spans="2:10" x14ac:dyDescent="0.2">
      <c r="B1683" s="201">
        <v>16.571859999999099</v>
      </c>
      <c r="C1683" s="204">
        <v>16.612771000001501</v>
      </c>
      <c r="I1683" s="203"/>
      <c r="J1683" s="203"/>
    </row>
    <row r="1684" spans="2:10" x14ac:dyDescent="0.2">
      <c r="B1684" s="200">
        <v>16.5718649999991</v>
      </c>
      <c r="C1684" s="204">
        <v>16.612772000001499</v>
      </c>
      <c r="I1684" s="203"/>
      <c r="J1684" s="203"/>
    </row>
    <row r="1685" spans="2:10" x14ac:dyDescent="0.2">
      <c r="C1685" s="204">
        <v>16.6127730000015</v>
      </c>
      <c r="I1685" s="203"/>
      <c r="J1685" s="203"/>
    </row>
    <row r="1686" spans="2:10" x14ac:dyDescent="0.2">
      <c r="C1686" s="204">
        <v>16.612774000001501</v>
      </c>
      <c r="I1686" s="203"/>
      <c r="J1686" s="203"/>
    </row>
    <row r="1687" spans="2:10" x14ac:dyDescent="0.2">
      <c r="C1687" s="204">
        <v>16.612775000001498</v>
      </c>
      <c r="I1687" s="203"/>
      <c r="J1687" s="203"/>
    </row>
    <row r="1688" spans="2:10" x14ac:dyDescent="0.2">
      <c r="C1688" s="204">
        <v>16.612776000001499</v>
      </c>
      <c r="I1688" s="203"/>
      <c r="J1688" s="203"/>
    </row>
    <row r="1689" spans="2:10" x14ac:dyDescent="0.2">
      <c r="C1689" s="204">
        <v>16.6127770000015</v>
      </c>
      <c r="I1689" s="203"/>
      <c r="J1689" s="203"/>
    </row>
    <row r="1690" spans="2:10" x14ac:dyDescent="0.2">
      <c r="C1690" s="204">
        <v>16.612778000001502</v>
      </c>
      <c r="I1690" s="203"/>
      <c r="J1690" s="203"/>
    </row>
    <row r="1691" spans="2:10" x14ac:dyDescent="0.2">
      <c r="C1691" s="204">
        <v>16.612779000001499</v>
      </c>
      <c r="I1691" s="203"/>
      <c r="J1691" s="203"/>
    </row>
    <row r="1692" spans="2:10" x14ac:dyDescent="0.2">
      <c r="C1692" s="204">
        <v>16.6127800000015</v>
      </c>
      <c r="I1692" s="203"/>
      <c r="J1692" s="203"/>
    </row>
    <row r="1693" spans="2:10" x14ac:dyDescent="0.2">
      <c r="C1693" s="204">
        <v>16.612781000001501</v>
      </c>
      <c r="I1693" s="203"/>
      <c r="J1693" s="203"/>
    </row>
    <row r="1694" spans="2:10" x14ac:dyDescent="0.2">
      <c r="C1694" s="204">
        <v>16.612782000001499</v>
      </c>
      <c r="I1694" s="203"/>
      <c r="J1694" s="203"/>
    </row>
    <row r="1695" spans="2:10" x14ac:dyDescent="0.2">
      <c r="C1695" s="204">
        <v>16.6127830000015</v>
      </c>
      <c r="I1695" s="203"/>
      <c r="J1695" s="203"/>
    </row>
    <row r="1696" spans="2:10" x14ac:dyDescent="0.2">
      <c r="C1696" s="204">
        <v>16.6127840000016</v>
      </c>
      <c r="I1696" s="203"/>
      <c r="J1696" s="203"/>
    </row>
    <row r="1697" spans="3:10" x14ac:dyDescent="0.2">
      <c r="C1697" s="204">
        <v>16.612785000001601</v>
      </c>
      <c r="I1697" s="203"/>
      <c r="J1697" s="203"/>
    </row>
    <row r="1698" spans="3:10" x14ac:dyDescent="0.2">
      <c r="C1698" s="204">
        <v>16.612786000001599</v>
      </c>
      <c r="I1698" s="203"/>
      <c r="J1698" s="203"/>
    </row>
    <row r="1699" spans="3:10" x14ac:dyDescent="0.2">
      <c r="C1699" s="204">
        <v>16.6127870000016</v>
      </c>
      <c r="I1699" s="203"/>
      <c r="J1699" s="203"/>
    </row>
    <row r="1700" spans="3:10" x14ac:dyDescent="0.2">
      <c r="C1700" s="204">
        <v>16.612788000001601</v>
      </c>
      <c r="I1700" s="203"/>
      <c r="J1700" s="203"/>
    </row>
    <row r="1701" spans="3:10" x14ac:dyDescent="0.2">
      <c r="C1701" s="204">
        <v>16.612789000001602</v>
      </c>
      <c r="I1701" s="203"/>
      <c r="J1701" s="203"/>
    </row>
    <row r="1702" spans="3:10" x14ac:dyDescent="0.2">
      <c r="C1702" s="204">
        <v>16.612790000001599</v>
      </c>
      <c r="I1702" s="203"/>
      <c r="J1702" s="203"/>
    </row>
    <row r="1703" spans="3:10" x14ac:dyDescent="0.2">
      <c r="C1703" s="204">
        <v>16.6127910000016</v>
      </c>
      <c r="I1703" s="203"/>
      <c r="J1703" s="203"/>
    </row>
    <row r="1704" spans="3:10" x14ac:dyDescent="0.2">
      <c r="C1704" s="204">
        <v>16.612792000001601</v>
      </c>
      <c r="I1704" s="203"/>
      <c r="J1704" s="203"/>
    </row>
    <row r="1705" spans="3:10" x14ac:dyDescent="0.2">
      <c r="C1705" s="204">
        <v>16.612793000001599</v>
      </c>
      <c r="I1705" s="203"/>
      <c r="J1705" s="203"/>
    </row>
    <row r="1706" spans="3:10" x14ac:dyDescent="0.2">
      <c r="C1706" s="204">
        <v>16.6127940000016</v>
      </c>
      <c r="I1706" s="203"/>
      <c r="J1706" s="203"/>
    </row>
    <row r="1707" spans="3:10" x14ac:dyDescent="0.2">
      <c r="C1707" s="204">
        <v>16.612795000001601</v>
      </c>
      <c r="I1707" s="203"/>
      <c r="J1707" s="203"/>
    </row>
    <row r="1708" spans="3:10" x14ac:dyDescent="0.2">
      <c r="C1708" s="204">
        <v>16.612796000001602</v>
      </c>
      <c r="I1708" s="203"/>
      <c r="J1708" s="203"/>
    </row>
    <row r="1709" spans="3:10" x14ac:dyDescent="0.2">
      <c r="C1709" s="204">
        <v>16.612797000001599</v>
      </c>
      <c r="I1709" s="203"/>
      <c r="J1709" s="203"/>
    </row>
    <row r="1710" spans="3:10" x14ac:dyDescent="0.2">
      <c r="C1710" s="204">
        <v>16.6127980000016</v>
      </c>
      <c r="I1710" s="203"/>
      <c r="J1710" s="203"/>
    </row>
    <row r="1711" spans="3:10" x14ac:dyDescent="0.2">
      <c r="C1711" s="204">
        <v>16.612799000001601</v>
      </c>
      <c r="I1711" s="203"/>
      <c r="J1711" s="203"/>
    </row>
    <row r="1712" spans="3:10" x14ac:dyDescent="0.2">
      <c r="C1712" s="204">
        <v>16.612800000001599</v>
      </c>
      <c r="I1712" s="203"/>
      <c r="J1712" s="203"/>
    </row>
    <row r="1713" spans="3:10" x14ac:dyDescent="0.2">
      <c r="C1713" s="204">
        <v>16.6128010000016</v>
      </c>
      <c r="I1713" s="203"/>
      <c r="J1713" s="203"/>
    </row>
    <row r="1714" spans="3:10" x14ac:dyDescent="0.2">
      <c r="C1714" s="204">
        <v>16.612802000001601</v>
      </c>
      <c r="I1714" s="203"/>
      <c r="J1714" s="203"/>
    </row>
    <row r="1715" spans="3:10" x14ac:dyDescent="0.2">
      <c r="C1715" s="204">
        <v>16.612803000001598</v>
      </c>
      <c r="I1715" s="203"/>
      <c r="J1715" s="203"/>
    </row>
    <row r="1716" spans="3:10" x14ac:dyDescent="0.2">
      <c r="C1716" s="204">
        <v>16.612804000001599</v>
      </c>
      <c r="I1716" s="203"/>
      <c r="J1716" s="203"/>
    </row>
    <row r="1717" spans="3:10" x14ac:dyDescent="0.2">
      <c r="C1717" s="204">
        <v>16.6128050000016</v>
      </c>
      <c r="I1717" s="203"/>
      <c r="J1717" s="203"/>
    </row>
    <row r="1718" spans="3:10" x14ac:dyDescent="0.2">
      <c r="C1718" s="204">
        <v>16.612806000001601</v>
      </c>
      <c r="I1718" s="203"/>
      <c r="J1718" s="203"/>
    </row>
    <row r="1719" spans="3:10" x14ac:dyDescent="0.2">
      <c r="C1719" s="204">
        <v>16.612807000001599</v>
      </c>
      <c r="I1719" s="203"/>
      <c r="J1719" s="203"/>
    </row>
    <row r="1720" spans="3:10" x14ac:dyDescent="0.2">
      <c r="C1720" s="204">
        <v>16.6128080000016</v>
      </c>
      <c r="I1720" s="203"/>
      <c r="J1720" s="203"/>
    </row>
    <row r="1721" spans="3:10" x14ac:dyDescent="0.2">
      <c r="C1721" s="204">
        <v>16.612809000001601</v>
      </c>
      <c r="I1721" s="203"/>
      <c r="J1721" s="203"/>
    </row>
    <row r="1722" spans="3:10" x14ac:dyDescent="0.2">
      <c r="C1722" s="204">
        <v>16.612810000001598</v>
      </c>
      <c r="I1722" s="203"/>
      <c r="J1722" s="203"/>
    </row>
    <row r="1723" spans="3:10" x14ac:dyDescent="0.2">
      <c r="C1723" s="204">
        <v>16.612811000001599</v>
      </c>
      <c r="I1723" s="203"/>
      <c r="J1723" s="203"/>
    </row>
    <row r="1724" spans="3:10" x14ac:dyDescent="0.2">
      <c r="C1724" s="204">
        <v>16.6128120000016</v>
      </c>
      <c r="I1724" s="203"/>
      <c r="J1724" s="203"/>
    </row>
    <row r="1725" spans="3:10" x14ac:dyDescent="0.2">
      <c r="C1725" s="204">
        <v>16.612813000001601</v>
      </c>
      <c r="I1725" s="203"/>
      <c r="J1725" s="203"/>
    </row>
    <row r="1726" spans="3:10" x14ac:dyDescent="0.2">
      <c r="C1726" s="204">
        <v>16.612814000001599</v>
      </c>
      <c r="I1726" s="203"/>
      <c r="J1726" s="203"/>
    </row>
    <row r="1727" spans="3:10" x14ac:dyDescent="0.2">
      <c r="C1727" s="204">
        <v>16.6128150000016</v>
      </c>
      <c r="I1727" s="203"/>
      <c r="J1727" s="203"/>
    </row>
    <row r="1728" spans="3:10" x14ac:dyDescent="0.2">
      <c r="C1728" s="204">
        <v>16.612816000001601</v>
      </c>
      <c r="I1728" s="203"/>
      <c r="J1728" s="203"/>
    </row>
    <row r="1729" spans="3:10" x14ac:dyDescent="0.2">
      <c r="C1729" s="204">
        <v>16.612817000001598</v>
      </c>
      <c r="I1729" s="203"/>
      <c r="J1729" s="203"/>
    </row>
    <row r="1730" spans="3:10" x14ac:dyDescent="0.2">
      <c r="C1730" s="204">
        <v>16.612818000001599</v>
      </c>
      <c r="I1730" s="203"/>
      <c r="J1730" s="203"/>
    </row>
    <row r="1731" spans="3:10" x14ac:dyDescent="0.2">
      <c r="C1731" s="204">
        <v>16.612819000001601</v>
      </c>
      <c r="I1731" s="203"/>
      <c r="J1731" s="203"/>
    </row>
    <row r="1732" spans="3:10" x14ac:dyDescent="0.2">
      <c r="C1732" s="204">
        <v>16.612820000001602</v>
      </c>
      <c r="I1732" s="203"/>
      <c r="J1732" s="203"/>
    </row>
    <row r="1733" spans="3:10" x14ac:dyDescent="0.2">
      <c r="C1733" s="204">
        <v>16.612821000001599</v>
      </c>
      <c r="I1733" s="203"/>
      <c r="J1733" s="203"/>
    </row>
    <row r="1734" spans="3:10" x14ac:dyDescent="0.2">
      <c r="C1734" s="204">
        <v>16.6128220000016</v>
      </c>
      <c r="I1734" s="203"/>
      <c r="J1734" s="203"/>
    </row>
    <row r="1735" spans="3:10" x14ac:dyDescent="0.2">
      <c r="C1735" s="204">
        <v>16.612823000001601</v>
      </c>
      <c r="I1735" s="203"/>
      <c r="J1735" s="203"/>
    </row>
    <row r="1736" spans="3:10" x14ac:dyDescent="0.2">
      <c r="C1736" s="204">
        <v>16.612824000001599</v>
      </c>
      <c r="I1736" s="203"/>
      <c r="J1736" s="203"/>
    </row>
    <row r="1737" spans="3:10" x14ac:dyDescent="0.2">
      <c r="C1737" s="204">
        <v>16.6128250000016</v>
      </c>
      <c r="I1737" s="203"/>
      <c r="J1737" s="203"/>
    </row>
    <row r="1738" spans="3:10" x14ac:dyDescent="0.2">
      <c r="C1738" s="204">
        <v>16.612826000001601</v>
      </c>
      <c r="I1738" s="203"/>
      <c r="J1738" s="203"/>
    </row>
    <row r="1739" spans="3:10" x14ac:dyDescent="0.2">
      <c r="C1739" s="204">
        <v>16.612827000001602</v>
      </c>
      <c r="I1739" s="203"/>
      <c r="J1739" s="203"/>
    </row>
    <row r="1740" spans="3:10" x14ac:dyDescent="0.2">
      <c r="C1740" s="204">
        <v>16.612828000001599</v>
      </c>
      <c r="I1740" s="203"/>
      <c r="J1740" s="203"/>
    </row>
    <row r="1741" spans="3:10" x14ac:dyDescent="0.2">
      <c r="C1741" s="204">
        <v>16.6128290000016</v>
      </c>
      <c r="I1741" s="203"/>
      <c r="J1741" s="203"/>
    </row>
    <row r="1742" spans="3:10" x14ac:dyDescent="0.2">
      <c r="C1742" s="204">
        <v>16.612830000001601</v>
      </c>
      <c r="I1742" s="203"/>
      <c r="J1742" s="203"/>
    </row>
    <row r="1743" spans="3:10" x14ac:dyDescent="0.2">
      <c r="C1743" s="204">
        <v>16.612831000001599</v>
      </c>
      <c r="I1743" s="203"/>
      <c r="J1743" s="203"/>
    </row>
    <row r="1744" spans="3:10" x14ac:dyDescent="0.2">
      <c r="C1744" s="204">
        <v>16.6128320000016</v>
      </c>
      <c r="I1744" s="203"/>
      <c r="J1744" s="203"/>
    </row>
    <row r="1745" spans="3:10" x14ac:dyDescent="0.2">
      <c r="C1745" s="204">
        <v>16.612833000001601</v>
      </c>
      <c r="I1745" s="203"/>
      <c r="J1745" s="203"/>
    </row>
    <row r="1746" spans="3:10" x14ac:dyDescent="0.2">
      <c r="C1746" s="204">
        <v>16.612834000001602</v>
      </c>
      <c r="I1746" s="203"/>
      <c r="J1746" s="203"/>
    </row>
    <row r="1747" spans="3:10" x14ac:dyDescent="0.2">
      <c r="C1747" s="204">
        <v>16.612835000001599</v>
      </c>
      <c r="I1747" s="203"/>
      <c r="J1747" s="203"/>
    </row>
    <row r="1748" spans="3:10" x14ac:dyDescent="0.2">
      <c r="C1748" s="204">
        <v>16.6128360000016</v>
      </c>
      <c r="I1748" s="203"/>
      <c r="J1748" s="203"/>
    </row>
    <row r="1749" spans="3:10" x14ac:dyDescent="0.2">
      <c r="C1749" s="204">
        <v>16.612837000001601</v>
      </c>
      <c r="I1749" s="203"/>
      <c r="J1749" s="203"/>
    </row>
    <row r="1750" spans="3:10" x14ac:dyDescent="0.2">
      <c r="C1750" s="204">
        <v>16.612838000001599</v>
      </c>
      <c r="I1750" s="203"/>
      <c r="J1750" s="203"/>
    </row>
    <row r="1751" spans="3:10" x14ac:dyDescent="0.2">
      <c r="C1751" s="204">
        <v>16.6128390000016</v>
      </c>
      <c r="I1751" s="203"/>
      <c r="J1751" s="203"/>
    </row>
    <row r="1752" spans="3:10" x14ac:dyDescent="0.2">
      <c r="C1752" s="204">
        <v>16.612840000001601</v>
      </c>
      <c r="I1752" s="203"/>
      <c r="J1752" s="203"/>
    </row>
    <row r="1753" spans="3:10" x14ac:dyDescent="0.2">
      <c r="C1753" s="204">
        <v>16.612841000001598</v>
      </c>
      <c r="I1753" s="203"/>
      <c r="J1753" s="203"/>
    </row>
    <row r="1754" spans="3:10" x14ac:dyDescent="0.2">
      <c r="C1754" s="204">
        <v>16.612842000001599</v>
      </c>
      <c r="I1754" s="203"/>
      <c r="J1754" s="203"/>
    </row>
    <row r="1755" spans="3:10" x14ac:dyDescent="0.2">
      <c r="C1755" s="204">
        <v>16.6128430000016</v>
      </c>
      <c r="I1755" s="203"/>
      <c r="J1755" s="203"/>
    </row>
    <row r="1756" spans="3:10" x14ac:dyDescent="0.2">
      <c r="C1756" s="204">
        <v>16.612844000001601</v>
      </c>
      <c r="I1756" s="203"/>
      <c r="J1756" s="203"/>
    </row>
    <row r="1757" spans="3:10" x14ac:dyDescent="0.2">
      <c r="C1757" s="204">
        <v>16.612845000001599</v>
      </c>
      <c r="I1757" s="203"/>
      <c r="J1757" s="203"/>
    </row>
    <row r="1758" spans="3:10" x14ac:dyDescent="0.2">
      <c r="C1758" s="204">
        <v>16.6128460000016</v>
      </c>
      <c r="I1758" s="203"/>
      <c r="J1758" s="203"/>
    </row>
    <row r="1759" spans="3:10" x14ac:dyDescent="0.2">
      <c r="C1759" s="204">
        <v>16.612847000001601</v>
      </c>
      <c r="I1759" s="203"/>
      <c r="J1759" s="203"/>
    </row>
    <row r="1760" spans="3:10" x14ac:dyDescent="0.2">
      <c r="C1760" s="204">
        <v>16.612848000001598</v>
      </c>
      <c r="I1760" s="203"/>
      <c r="J1760" s="203"/>
    </row>
    <row r="1761" spans="3:10" x14ac:dyDescent="0.2">
      <c r="C1761" s="204">
        <v>16.612849000001599</v>
      </c>
      <c r="I1761" s="203"/>
      <c r="J1761" s="203"/>
    </row>
    <row r="1762" spans="3:10" x14ac:dyDescent="0.2">
      <c r="C1762" s="204">
        <v>16.6128500000016</v>
      </c>
      <c r="I1762" s="203"/>
      <c r="J1762" s="203"/>
    </row>
    <row r="1763" spans="3:10" x14ac:dyDescent="0.2">
      <c r="C1763" s="204">
        <v>16.612851000001601</v>
      </c>
      <c r="I1763" s="203"/>
      <c r="J1763" s="203"/>
    </row>
    <row r="1764" spans="3:10" x14ac:dyDescent="0.2">
      <c r="C1764" s="204">
        <v>16.612852000001599</v>
      </c>
      <c r="I1764" s="203"/>
      <c r="J1764" s="203"/>
    </row>
    <row r="1765" spans="3:10" x14ac:dyDescent="0.2">
      <c r="C1765" s="204">
        <v>16.6128530000016</v>
      </c>
      <c r="I1765" s="203"/>
      <c r="J1765" s="203"/>
    </row>
    <row r="1766" spans="3:10" x14ac:dyDescent="0.2">
      <c r="C1766" s="204">
        <v>16.612854000001601</v>
      </c>
      <c r="I1766" s="203"/>
      <c r="J1766" s="203"/>
    </row>
    <row r="1767" spans="3:10" x14ac:dyDescent="0.2">
      <c r="C1767" s="204">
        <v>16.612855000001598</v>
      </c>
      <c r="I1767" s="203"/>
      <c r="J1767" s="203"/>
    </row>
    <row r="1768" spans="3:10" x14ac:dyDescent="0.2">
      <c r="C1768" s="204">
        <v>16.612856000001599</v>
      </c>
      <c r="I1768" s="203"/>
      <c r="J1768" s="203"/>
    </row>
    <row r="1769" spans="3:10" x14ac:dyDescent="0.2">
      <c r="C1769" s="204">
        <v>16.6128570000016</v>
      </c>
      <c r="I1769" s="203"/>
      <c r="J1769" s="203"/>
    </row>
    <row r="1770" spans="3:10" x14ac:dyDescent="0.2">
      <c r="C1770" s="204">
        <v>16.612858000001602</v>
      </c>
      <c r="I1770" s="203"/>
      <c r="J1770" s="203"/>
    </row>
    <row r="1771" spans="3:10" x14ac:dyDescent="0.2">
      <c r="C1771" s="204">
        <v>16.612859000001599</v>
      </c>
      <c r="I1771" s="203"/>
      <c r="J1771" s="203"/>
    </row>
    <row r="1772" spans="3:10" x14ac:dyDescent="0.2">
      <c r="C1772" s="204">
        <v>16.6128600000016</v>
      </c>
      <c r="I1772" s="203"/>
      <c r="J1772" s="203"/>
    </row>
    <row r="1773" spans="3:10" x14ac:dyDescent="0.2">
      <c r="C1773" s="204">
        <v>16.612861000001601</v>
      </c>
      <c r="I1773" s="203"/>
      <c r="J1773" s="203"/>
    </row>
    <row r="1774" spans="3:10" x14ac:dyDescent="0.2">
      <c r="C1774" s="204">
        <v>16.612862000001599</v>
      </c>
      <c r="I1774" s="203"/>
      <c r="J1774" s="203"/>
    </row>
    <row r="1775" spans="3:10" x14ac:dyDescent="0.2">
      <c r="C1775" s="204">
        <v>16.6128630000016</v>
      </c>
      <c r="I1775" s="203"/>
      <c r="J1775" s="203"/>
    </row>
    <row r="1776" spans="3:10" x14ac:dyDescent="0.2">
      <c r="C1776" s="204">
        <v>16.612864000001601</v>
      </c>
      <c r="I1776" s="203"/>
      <c r="J1776" s="203"/>
    </row>
    <row r="1777" spans="3:10" x14ac:dyDescent="0.2">
      <c r="C1777" s="204">
        <v>16.612865000001602</v>
      </c>
      <c r="I1777" s="203"/>
      <c r="J1777" s="203"/>
    </row>
    <row r="1778" spans="3:10" x14ac:dyDescent="0.2">
      <c r="C1778" s="204">
        <v>16.612866000001599</v>
      </c>
      <c r="I1778" s="203"/>
      <c r="J1778" s="203"/>
    </row>
    <row r="1779" spans="3:10" x14ac:dyDescent="0.2">
      <c r="C1779" s="204">
        <v>16.6128670000016</v>
      </c>
      <c r="I1779" s="203"/>
      <c r="J1779" s="203"/>
    </row>
    <row r="1780" spans="3:10" x14ac:dyDescent="0.2">
      <c r="C1780" s="204">
        <v>16.612868000001601</v>
      </c>
      <c r="I1780" s="203"/>
      <c r="J1780" s="203"/>
    </row>
    <row r="1781" spans="3:10" x14ac:dyDescent="0.2">
      <c r="C1781" s="204">
        <v>16.612869000001599</v>
      </c>
      <c r="I1781" s="203"/>
      <c r="J1781" s="203"/>
    </row>
    <row r="1782" spans="3:10" x14ac:dyDescent="0.2">
      <c r="C1782" s="204">
        <v>16.6128700000016</v>
      </c>
      <c r="I1782" s="203"/>
      <c r="J1782" s="203"/>
    </row>
    <row r="1783" spans="3:10" x14ac:dyDescent="0.2">
      <c r="C1783" s="204">
        <v>16.612871000001601</v>
      </c>
      <c r="I1783" s="203"/>
      <c r="J1783" s="203"/>
    </row>
    <row r="1784" spans="3:10" x14ac:dyDescent="0.2">
      <c r="C1784" s="204">
        <v>16.612872000001602</v>
      </c>
      <c r="I1784" s="203"/>
      <c r="J1784" s="203"/>
    </row>
    <row r="1785" spans="3:10" x14ac:dyDescent="0.2">
      <c r="C1785" s="204">
        <v>16.612873000001599</v>
      </c>
      <c r="I1785" s="203"/>
      <c r="J1785" s="203"/>
    </row>
    <row r="1786" spans="3:10" x14ac:dyDescent="0.2">
      <c r="C1786" s="204">
        <v>16.6128740000016</v>
      </c>
      <c r="I1786" s="203"/>
      <c r="J1786" s="203"/>
    </row>
    <row r="1787" spans="3:10" x14ac:dyDescent="0.2">
      <c r="C1787" s="204">
        <v>16.612875000001601</v>
      </c>
      <c r="I1787" s="203"/>
      <c r="J1787" s="203"/>
    </row>
    <row r="1788" spans="3:10" x14ac:dyDescent="0.2">
      <c r="C1788" s="204">
        <v>16.612876000001599</v>
      </c>
      <c r="I1788" s="203"/>
      <c r="J1788" s="203"/>
    </row>
    <row r="1789" spans="3:10" x14ac:dyDescent="0.2">
      <c r="C1789" s="204">
        <v>16.6128770000016</v>
      </c>
      <c r="I1789" s="203"/>
      <c r="J1789" s="203"/>
    </row>
    <row r="1790" spans="3:10" x14ac:dyDescent="0.2">
      <c r="C1790" s="204">
        <v>16.612878000001601</v>
      </c>
      <c r="I1790" s="203"/>
      <c r="J1790" s="203"/>
    </row>
    <row r="1791" spans="3:10" x14ac:dyDescent="0.2">
      <c r="C1791" s="204">
        <v>16.612879000001598</v>
      </c>
      <c r="I1791" s="203"/>
      <c r="J1791" s="203"/>
    </row>
    <row r="1792" spans="3:10" x14ac:dyDescent="0.2">
      <c r="C1792" s="204">
        <v>16.612880000001599</v>
      </c>
      <c r="I1792" s="203"/>
      <c r="J1792" s="203"/>
    </row>
    <row r="1793" spans="3:10" x14ac:dyDescent="0.2">
      <c r="C1793" s="204">
        <v>16.6128810000017</v>
      </c>
      <c r="I1793" s="203"/>
      <c r="J1793" s="203"/>
    </row>
    <row r="1794" spans="3:10" x14ac:dyDescent="0.2">
      <c r="C1794" s="204">
        <v>16.612882000001701</v>
      </c>
      <c r="I1794" s="203"/>
      <c r="J1794" s="203"/>
    </row>
    <row r="1795" spans="3:10" x14ac:dyDescent="0.2">
      <c r="C1795" s="204">
        <v>16.612883000001698</v>
      </c>
      <c r="I1795" s="203"/>
      <c r="J1795" s="203"/>
    </row>
    <row r="1796" spans="3:10" x14ac:dyDescent="0.2">
      <c r="C1796" s="204">
        <v>16.612884000001699</v>
      </c>
      <c r="I1796" s="203"/>
      <c r="J1796" s="203"/>
    </row>
    <row r="1797" spans="3:10" x14ac:dyDescent="0.2">
      <c r="C1797" s="204">
        <v>16.6128850000017</v>
      </c>
      <c r="I1797" s="203"/>
      <c r="J1797" s="203"/>
    </row>
    <row r="1798" spans="3:10" x14ac:dyDescent="0.2">
      <c r="C1798" s="204">
        <v>16.612886000001701</v>
      </c>
      <c r="I1798" s="203"/>
      <c r="J1798" s="203"/>
    </row>
    <row r="1799" spans="3:10" x14ac:dyDescent="0.2">
      <c r="C1799" s="204">
        <v>16.612887000001699</v>
      </c>
      <c r="I1799" s="203"/>
      <c r="J1799" s="203"/>
    </row>
    <row r="1800" spans="3:10" x14ac:dyDescent="0.2">
      <c r="C1800" s="204">
        <v>16.6128880000017</v>
      </c>
      <c r="I1800" s="203"/>
      <c r="J1800" s="203"/>
    </row>
    <row r="1801" spans="3:10" x14ac:dyDescent="0.2">
      <c r="C1801" s="204">
        <v>16.612889000001701</v>
      </c>
      <c r="I1801" s="203"/>
      <c r="J1801" s="203"/>
    </row>
    <row r="1802" spans="3:10" x14ac:dyDescent="0.2">
      <c r="C1802" s="204">
        <v>16.612890000001698</v>
      </c>
      <c r="I1802" s="203"/>
      <c r="J1802" s="203"/>
    </row>
    <row r="1803" spans="3:10" x14ac:dyDescent="0.2">
      <c r="C1803" s="204">
        <v>16.612891000001699</v>
      </c>
      <c r="I1803" s="203"/>
      <c r="J1803" s="203"/>
    </row>
    <row r="1804" spans="3:10" x14ac:dyDescent="0.2">
      <c r="C1804" s="204">
        <v>16.6128920000017</v>
      </c>
      <c r="I1804" s="203"/>
      <c r="J1804" s="203"/>
    </row>
    <row r="1805" spans="3:10" x14ac:dyDescent="0.2">
      <c r="C1805" s="204">
        <v>16.612893000001701</v>
      </c>
      <c r="I1805" s="203"/>
      <c r="J1805" s="203"/>
    </row>
    <row r="1806" spans="3:10" x14ac:dyDescent="0.2">
      <c r="C1806" s="204">
        <v>16.612894000001699</v>
      </c>
      <c r="I1806" s="203"/>
      <c r="J1806" s="203"/>
    </row>
    <row r="1807" spans="3:10" x14ac:dyDescent="0.2">
      <c r="C1807" s="204">
        <v>16.6128950000017</v>
      </c>
      <c r="I1807" s="203"/>
      <c r="J1807" s="203"/>
    </row>
    <row r="1808" spans="3:10" x14ac:dyDescent="0.2">
      <c r="C1808" s="204">
        <v>16.612896000001701</v>
      </c>
      <c r="I1808" s="203"/>
      <c r="J1808" s="203"/>
    </row>
    <row r="1809" spans="3:10" x14ac:dyDescent="0.2">
      <c r="C1809" s="204">
        <v>16.612897000001698</v>
      </c>
      <c r="I1809" s="203"/>
      <c r="J1809" s="203"/>
    </row>
    <row r="1810" spans="3:10" x14ac:dyDescent="0.2">
      <c r="C1810" s="204">
        <v>16.612898000001699</v>
      </c>
      <c r="I1810" s="203"/>
      <c r="J1810" s="203"/>
    </row>
    <row r="1811" spans="3:10" x14ac:dyDescent="0.2">
      <c r="C1811" s="204">
        <v>16.612899000001701</v>
      </c>
      <c r="I1811" s="203"/>
      <c r="J1811" s="203"/>
    </row>
    <row r="1812" spans="3:10" x14ac:dyDescent="0.2">
      <c r="C1812" s="204">
        <v>16.612900000001702</v>
      </c>
      <c r="I1812" s="203"/>
      <c r="J1812" s="203"/>
    </row>
    <row r="1813" spans="3:10" x14ac:dyDescent="0.2">
      <c r="C1813" s="204">
        <v>16.612901000001699</v>
      </c>
      <c r="I1813" s="203"/>
      <c r="J1813" s="203"/>
    </row>
    <row r="1814" spans="3:10" x14ac:dyDescent="0.2">
      <c r="C1814" s="204">
        <v>16.6129020000017</v>
      </c>
      <c r="I1814" s="203"/>
      <c r="J1814" s="203"/>
    </row>
    <row r="1815" spans="3:10" x14ac:dyDescent="0.2">
      <c r="C1815" s="204">
        <v>16.612903000001701</v>
      </c>
      <c r="I1815" s="203"/>
      <c r="J1815" s="203"/>
    </row>
    <row r="1816" spans="3:10" x14ac:dyDescent="0.2">
      <c r="C1816" s="204">
        <v>16.612904000001699</v>
      </c>
      <c r="I1816" s="203"/>
      <c r="J1816" s="203"/>
    </row>
    <row r="1817" spans="3:10" x14ac:dyDescent="0.2">
      <c r="C1817" s="204">
        <v>16.6129050000017</v>
      </c>
      <c r="I1817" s="203"/>
      <c r="J1817" s="203"/>
    </row>
    <row r="1818" spans="3:10" x14ac:dyDescent="0.2">
      <c r="C1818" s="204">
        <v>16.612906000001701</v>
      </c>
      <c r="I1818" s="203"/>
      <c r="J1818" s="203"/>
    </row>
    <row r="1819" spans="3:10" x14ac:dyDescent="0.2">
      <c r="C1819" s="204">
        <v>16.612907000001702</v>
      </c>
      <c r="I1819" s="203"/>
      <c r="J1819" s="203"/>
    </row>
    <row r="1820" spans="3:10" x14ac:dyDescent="0.2">
      <c r="C1820" s="204">
        <v>16.612908000001699</v>
      </c>
      <c r="I1820" s="203"/>
      <c r="J1820" s="203"/>
    </row>
    <row r="1821" spans="3:10" x14ac:dyDescent="0.2">
      <c r="C1821" s="204">
        <v>16.6129090000017</v>
      </c>
      <c r="I1821" s="203"/>
      <c r="J1821" s="203"/>
    </row>
    <row r="1822" spans="3:10" x14ac:dyDescent="0.2">
      <c r="C1822" s="204">
        <v>16.612910000001701</v>
      </c>
      <c r="I1822" s="203"/>
      <c r="J1822" s="203"/>
    </row>
    <row r="1823" spans="3:10" x14ac:dyDescent="0.2">
      <c r="C1823" s="204">
        <v>16.612911000001699</v>
      </c>
      <c r="I1823" s="203"/>
      <c r="J1823" s="203"/>
    </row>
    <row r="1824" spans="3:10" x14ac:dyDescent="0.2">
      <c r="C1824" s="204">
        <v>16.6129120000017</v>
      </c>
      <c r="I1824" s="203"/>
      <c r="J1824" s="203"/>
    </row>
    <row r="1825" spans="3:10" x14ac:dyDescent="0.2">
      <c r="C1825" s="204">
        <v>16.612913000001701</v>
      </c>
      <c r="I1825" s="203"/>
      <c r="J1825" s="203"/>
    </row>
    <row r="1826" spans="3:10" x14ac:dyDescent="0.2">
      <c r="C1826" s="204">
        <v>16.612914000001702</v>
      </c>
      <c r="I1826" s="203"/>
      <c r="J1826" s="203"/>
    </row>
    <row r="1827" spans="3:10" x14ac:dyDescent="0.2">
      <c r="C1827" s="204">
        <v>16.612915000001699</v>
      </c>
      <c r="I1827" s="203"/>
      <c r="J1827" s="203"/>
    </row>
    <row r="1828" spans="3:10" x14ac:dyDescent="0.2">
      <c r="C1828" s="204">
        <v>16.6129160000017</v>
      </c>
      <c r="I1828" s="203"/>
      <c r="J1828" s="203"/>
    </row>
    <row r="1829" spans="3:10" x14ac:dyDescent="0.2">
      <c r="C1829" s="204">
        <v>16.612917000001701</v>
      </c>
      <c r="I1829" s="203"/>
      <c r="J1829" s="203"/>
    </row>
    <row r="1830" spans="3:10" x14ac:dyDescent="0.2">
      <c r="C1830" s="204">
        <v>16.612918000001699</v>
      </c>
      <c r="I1830" s="203"/>
      <c r="J1830" s="203"/>
    </row>
    <row r="1831" spans="3:10" x14ac:dyDescent="0.2">
      <c r="C1831" s="204">
        <v>16.6129190000017</v>
      </c>
      <c r="I1831" s="203"/>
      <c r="J1831" s="203"/>
    </row>
    <row r="1832" spans="3:10" x14ac:dyDescent="0.2">
      <c r="C1832" s="204">
        <v>16.612920000001701</v>
      </c>
      <c r="I1832" s="203"/>
      <c r="J1832" s="203"/>
    </row>
    <row r="1833" spans="3:10" x14ac:dyDescent="0.2">
      <c r="C1833" s="204">
        <v>16.612921000001698</v>
      </c>
      <c r="I1833" s="203"/>
      <c r="J1833" s="203"/>
    </row>
    <row r="1834" spans="3:10" x14ac:dyDescent="0.2">
      <c r="C1834" s="204">
        <v>16.612922000001699</v>
      </c>
      <c r="I1834" s="203"/>
      <c r="J1834" s="203"/>
    </row>
    <row r="1835" spans="3:10" x14ac:dyDescent="0.2">
      <c r="C1835" s="204">
        <v>16.6129230000017</v>
      </c>
      <c r="I1835" s="203"/>
      <c r="J1835" s="203"/>
    </row>
    <row r="1836" spans="3:10" x14ac:dyDescent="0.2">
      <c r="C1836" s="204">
        <v>16.612924000001701</v>
      </c>
      <c r="I1836" s="203"/>
      <c r="J1836" s="203"/>
    </row>
    <row r="1837" spans="3:10" x14ac:dyDescent="0.2">
      <c r="C1837" s="204">
        <v>16.612925000001699</v>
      </c>
      <c r="I1837" s="203"/>
      <c r="J1837" s="203"/>
    </row>
    <row r="1838" spans="3:10" x14ac:dyDescent="0.2">
      <c r="C1838" s="204">
        <v>16.6129260000017</v>
      </c>
      <c r="I1838" s="203"/>
      <c r="J1838" s="203"/>
    </row>
    <row r="1839" spans="3:10" x14ac:dyDescent="0.2">
      <c r="C1839" s="204">
        <v>16.612927000001701</v>
      </c>
      <c r="I1839" s="203"/>
      <c r="J1839" s="203"/>
    </row>
    <row r="1840" spans="3:10" x14ac:dyDescent="0.2">
      <c r="C1840" s="204">
        <v>16.612928000001698</v>
      </c>
      <c r="I1840" s="203"/>
      <c r="J1840" s="203"/>
    </row>
    <row r="1841" spans="3:10" x14ac:dyDescent="0.2">
      <c r="C1841" s="204">
        <v>16.612929000001699</v>
      </c>
      <c r="I1841" s="203"/>
      <c r="J1841" s="203"/>
    </row>
    <row r="1842" spans="3:10" x14ac:dyDescent="0.2">
      <c r="C1842" s="204">
        <v>16.6129300000017</v>
      </c>
      <c r="I1842" s="203"/>
      <c r="J1842" s="203"/>
    </row>
    <row r="1843" spans="3:10" x14ac:dyDescent="0.2">
      <c r="C1843" s="204">
        <v>16.612931000001701</v>
      </c>
      <c r="I1843" s="203"/>
      <c r="J1843" s="203"/>
    </row>
    <row r="1844" spans="3:10" x14ac:dyDescent="0.2">
      <c r="C1844" s="204">
        <v>16.612932000001699</v>
      </c>
      <c r="I1844" s="203"/>
      <c r="J1844" s="203"/>
    </row>
    <row r="1845" spans="3:10" x14ac:dyDescent="0.2">
      <c r="C1845" s="204">
        <v>16.6129330000017</v>
      </c>
      <c r="I1845" s="203"/>
      <c r="J1845" s="203"/>
    </row>
    <row r="1846" spans="3:10" x14ac:dyDescent="0.2">
      <c r="C1846" s="204">
        <v>16.612934000001701</v>
      </c>
      <c r="I1846" s="203"/>
      <c r="J1846" s="203"/>
    </row>
    <row r="1847" spans="3:10" x14ac:dyDescent="0.2">
      <c r="C1847" s="204">
        <v>16.612935000001698</v>
      </c>
      <c r="I1847" s="203"/>
      <c r="J1847" s="203"/>
    </row>
    <row r="1848" spans="3:10" x14ac:dyDescent="0.2">
      <c r="C1848" s="204">
        <v>16.612936000001699</v>
      </c>
      <c r="I1848" s="203"/>
      <c r="J1848" s="203"/>
    </row>
    <row r="1849" spans="3:10" x14ac:dyDescent="0.2">
      <c r="C1849" s="204">
        <v>16.6129370000017</v>
      </c>
      <c r="I1849" s="203"/>
      <c r="J1849" s="203"/>
    </row>
    <row r="1850" spans="3:10" x14ac:dyDescent="0.2">
      <c r="C1850" s="204">
        <v>16.612938000001702</v>
      </c>
      <c r="I1850" s="203"/>
      <c r="J1850" s="203"/>
    </row>
    <row r="1851" spans="3:10" x14ac:dyDescent="0.2">
      <c r="C1851" s="204">
        <v>16.612939000001699</v>
      </c>
      <c r="I1851" s="203"/>
      <c r="J1851" s="203"/>
    </row>
    <row r="1852" spans="3:10" x14ac:dyDescent="0.2">
      <c r="C1852" s="204">
        <v>16.6129400000017</v>
      </c>
      <c r="I1852" s="203"/>
      <c r="J1852" s="203"/>
    </row>
    <row r="1853" spans="3:10" x14ac:dyDescent="0.2">
      <c r="C1853" s="204">
        <v>16.612941000001701</v>
      </c>
      <c r="I1853" s="203"/>
      <c r="J1853" s="203"/>
    </row>
    <row r="1854" spans="3:10" x14ac:dyDescent="0.2">
      <c r="C1854" s="204">
        <v>16.612942000001699</v>
      </c>
      <c r="I1854" s="203"/>
      <c r="J1854" s="203"/>
    </row>
    <row r="1855" spans="3:10" x14ac:dyDescent="0.2">
      <c r="C1855" s="204">
        <v>16.6129430000017</v>
      </c>
      <c r="I1855" s="203"/>
      <c r="J1855" s="203"/>
    </row>
    <row r="1856" spans="3:10" x14ac:dyDescent="0.2">
      <c r="C1856" s="204">
        <v>16.612944000001701</v>
      </c>
      <c r="I1856" s="203"/>
      <c r="J1856" s="203"/>
    </row>
    <row r="1857" spans="3:10" x14ac:dyDescent="0.2">
      <c r="C1857" s="204">
        <v>16.612945000001702</v>
      </c>
      <c r="I1857" s="203"/>
      <c r="J1857" s="203"/>
    </row>
    <row r="1858" spans="3:10" x14ac:dyDescent="0.2">
      <c r="C1858" s="204">
        <v>16.612946000001699</v>
      </c>
      <c r="I1858" s="203"/>
      <c r="J1858" s="203"/>
    </row>
    <row r="1859" spans="3:10" x14ac:dyDescent="0.2">
      <c r="C1859" s="204">
        <v>16.6129470000017</v>
      </c>
      <c r="I1859" s="203"/>
      <c r="J1859" s="203"/>
    </row>
    <row r="1860" spans="3:10" x14ac:dyDescent="0.2">
      <c r="C1860" s="204">
        <v>16.612948000001701</v>
      </c>
      <c r="I1860" s="203"/>
      <c r="J1860" s="203"/>
    </row>
    <row r="1861" spans="3:10" x14ac:dyDescent="0.2">
      <c r="C1861" s="204">
        <v>16.612949000001699</v>
      </c>
      <c r="I1861" s="203"/>
      <c r="J1861" s="203"/>
    </row>
    <row r="1862" spans="3:10" x14ac:dyDescent="0.2">
      <c r="C1862" s="204">
        <v>16.6129500000017</v>
      </c>
      <c r="I1862" s="203"/>
      <c r="J1862" s="203"/>
    </row>
    <row r="1863" spans="3:10" x14ac:dyDescent="0.2">
      <c r="C1863" s="204">
        <v>16.612951000001701</v>
      </c>
      <c r="I1863" s="203"/>
      <c r="J1863" s="203"/>
    </row>
    <row r="1864" spans="3:10" x14ac:dyDescent="0.2">
      <c r="C1864" s="204">
        <v>16.612952000001702</v>
      </c>
      <c r="I1864" s="203"/>
      <c r="J1864" s="203"/>
    </row>
    <row r="1865" spans="3:10" x14ac:dyDescent="0.2">
      <c r="C1865" s="204">
        <v>16.612953000001699</v>
      </c>
      <c r="I1865" s="203"/>
      <c r="J1865" s="203"/>
    </row>
    <row r="1866" spans="3:10" x14ac:dyDescent="0.2">
      <c r="C1866" s="204">
        <v>16.6129540000017</v>
      </c>
      <c r="I1866" s="203"/>
      <c r="J1866" s="203"/>
    </row>
    <row r="1867" spans="3:10" x14ac:dyDescent="0.2">
      <c r="C1867" s="204">
        <v>16.612955000001701</v>
      </c>
      <c r="I1867" s="203"/>
      <c r="J1867" s="203"/>
    </row>
    <row r="1868" spans="3:10" x14ac:dyDescent="0.2">
      <c r="C1868" s="204">
        <v>16.612956000001699</v>
      </c>
      <c r="I1868" s="203"/>
      <c r="J1868" s="203"/>
    </row>
    <row r="1869" spans="3:10" x14ac:dyDescent="0.2">
      <c r="C1869" s="204">
        <v>16.6129570000017</v>
      </c>
      <c r="I1869" s="203"/>
      <c r="J1869" s="20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1B7DD-19E4-47ED-B3EF-896C1322A490}">
  <dimension ref="E6:P56"/>
  <sheetViews>
    <sheetView topLeftCell="B1" zoomScale="96" zoomScaleNormal="96" workbookViewId="0">
      <selection activeCell="K41" sqref="K41:L41"/>
    </sheetView>
  </sheetViews>
  <sheetFormatPr defaultRowHeight="11.25" x14ac:dyDescent="0.2"/>
  <cols>
    <col min="15" max="15" width="10.6640625" bestFit="1" customWidth="1"/>
  </cols>
  <sheetData>
    <row r="6" spans="7:9" x14ac:dyDescent="0.2">
      <c r="G6" t="s">
        <v>55</v>
      </c>
    </row>
    <row r="11" spans="7:9" x14ac:dyDescent="0.2">
      <c r="I11">
        <v>144</v>
      </c>
    </row>
    <row r="18" spans="7:16" x14ac:dyDescent="0.2">
      <c r="I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7:16" x14ac:dyDescent="0.2">
      <c r="G19">
        <v>1</v>
      </c>
      <c r="H19">
        <f t="shared" ref="H19:H26" si="0">H20+H21</f>
        <v>144</v>
      </c>
      <c r="I19">
        <v>1</v>
      </c>
      <c r="J19">
        <v>1</v>
      </c>
      <c r="K19">
        <f>1-J19</f>
        <v>0</v>
      </c>
      <c r="L19">
        <v>1</v>
      </c>
      <c r="M19">
        <f>'CONTROL (2)'!$F14</f>
        <v>1</v>
      </c>
      <c r="N19" s="199">
        <f>'CONTROL (2)'!$G14</f>
        <v>1</v>
      </c>
      <c r="O19" s="199">
        <f>M19-N19</f>
        <v>0</v>
      </c>
      <c r="P19">
        <f t="shared" ref="P19:P29" si="1">O19/O20</f>
        <v>0</v>
      </c>
    </row>
    <row r="20" spans="7:16" x14ac:dyDescent="0.2">
      <c r="G20">
        <v>2</v>
      </c>
      <c r="H20">
        <f t="shared" si="0"/>
        <v>89</v>
      </c>
      <c r="I20">
        <v>2</v>
      </c>
      <c r="J20">
        <f>I$19/I20</f>
        <v>0.5</v>
      </c>
      <c r="K20">
        <f t="shared" ref="K20:K32" si="2">1-J20</f>
        <v>0.5</v>
      </c>
      <c r="L20">
        <v>2</v>
      </c>
      <c r="M20">
        <f>'CONTROL (2)'!$F15</f>
        <v>1.5</v>
      </c>
      <c r="N20" s="199">
        <f>'CONTROL (2)'!$G15</f>
        <v>1.4983070768766817</v>
      </c>
      <c r="O20" s="199">
        <f t="shared" ref="O20:O31" si="3">M20-N20</f>
        <v>1.6929231233182573E-3</v>
      </c>
      <c r="P20">
        <f t="shared" si="1"/>
        <v>0.33352154211024027</v>
      </c>
    </row>
    <row r="21" spans="7:16" x14ac:dyDescent="0.2">
      <c r="G21">
        <v>3</v>
      </c>
      <c r="H21">
        <f t="shared" si="0"/>
        <v>55</v>
      </c>
      <c r="I21">
        <f>I19+I20</f>
        <v>3</v>
      </c>
      <c r="J21">
        <f>I19/I21</f>
        <v>0.33333333333333331</v>
      </c>
      <c r="K21">
        <f t="shared" si="2"/>
        <v>0.66666666666666674</v>
      </c>
      <c r="L21">
        <v>4</v>
      </c>
      <c r="M21">
        <f>'CONTROL (2)'!$F16</f>
        <v>2.25</v>
      </c>
      <c r="N21" s="199">
        <f>'CONTROL (2)'!$G16</f>
        <v>2.2449240966187465</v>
      </c>
      <c r="O21" s="199">
        <f t="shared" si="3"/>
        <v>5.0759033812535215E-3</v>
      </c>
      <c r="P21">
        <f t="shared" si="1"/>
        <v>0.44469534222361901</v>
      </c>
    </row>
    <row r="22" spans="7:16" x14ac:dyDescent="0.2">
      <c r="G22">
        <v>4</v>
      </c>
      <c r="H22">
        <f t="shared" si="0"/>
        <v>34</v>
      </c>
      <c r="I22">
        <f t="shared" ref="I22:I32" si="4">I20+I21</f>
        <v>5</v>
      </c>
      <c r="J22">
        <f t="shared" ref="J22:J32" si="5">I20/I22</f>
        <v>0.4</v>
      </c>
      <c r="K22">
        <f t="shared" si="2"/>
        <v>0.6</v>
      </c>
      <c r="L22">
        <v>8</v>
      </c>
      <c r="M22">
        <f>'CONTROL (2)'!$F17</f>
        <v>3.375</v>
      </c>
      <c r="N22" s="199">
        <f>'CONTROL (2)'!$G17</f>
        <v>3.3635856610148593</v>
      </c>
      <c r="O22" s="199">
        <f t="shared" si="3"/>
        <v>1.141433898514066E-2</v>
      </c>
      <c r="P22">
        <f t="shared" si="1"/>
        <v>0.50028220683779245</v>
      </c>
    </row>
    <row r="23" spans="7:16" x14ac:dyDescent="0.2">
      <c r="G23">
        <v>5</v>
      </c>
      <c r="H23">
        <f t="shared" si="0"/>
        <v>21</v>
      </c>
      <c r="I23">
        <f t="shared" si="4"/>
        <v>8</v>
      </c>
      <c r="J23">
        <f t="shared" si="5"/>
        <v>0.375</v>
      </c>
      <c r="K23">
        <f t="shared" si="2"/>
        <v>0.625</v>
      </c>
      <c r="L23">
        <v>16</v>
      </c>
      <c r="M23">
        <f>'CONTROL (2)'!$F18</f>
        <v>5.0625</v>
      </c>
      <c r="N23" s="199">
        <f>'CONTROL (2)'!$G18</f>
        <v>5.0396841995794954</v>
      </c>
      <c r="O23" s="199">
        <f t="shared" si="3"/>
        <v>2.2815800420504573E-2</v>
      </c>
      <c r="P23">
        <f t="shared" si="1"/>
        <v>0.53363429725229738</v>
      </c>
    </row>
    <row r="24" spans="7:16" x14ac:dyDescent="0.2">
      <c r="G24">
        <v>6</v>
      </c>
      <c r="H24">
        <f t="shared" si="0"/>
        <v>13</v>
      </c>
      <c r="I24">
        <f t="shared" si="4"/>
        <v>13</v>
      </c>
      <c r="J24">
        <f t="shared" si="5"/>
        <v>0.38461538461538464</v>
      </c>
      <c r="K24">
        <f t="shared" si="2"/>
        <v>0.61538461538461542</v>
      </c>
      <c r="L24">
        <v>32</v>
      </c>
      <c r="M24">
        <f>'CONTROL (2)'!$F19</f>
        <v>7.59375</v>
      </c>
      <c r="N24" s="199">
        <f>'CONTROL (2)'!$G19</f>
        <v>7.5509945014535536</v>
      </c>
      <c r="O24" s="199">
        <f t="shared" si="3"/>
        <v>4.2755498546446447E-2</v>
      </c>
      <c r="P24">
        <f t="shared" si="1"/>
        <v>0.55586900056699906</v>
      </c>
    </row>
    <row r="25" spans="7:16" x14ac:dyDescent="0.2">
      <c r="G25">
        <v>7</v>
      </c>
      <c r="H25">
        <f t="shared" si="0"/>
        <v>8</v>
      </c>
      <c r="I25">
        <f t="shared" si="4"/>
        <v>21</v>
      </c>
      <c r="J25">
        <f t="shared" si="5"/>
        <v>0.38095238095238093</v>
      </c>
      <c r="K25">
        <f t="shared" si="2"/>
        <v>0.61904761904761907</v>
      </c>
      <c r="L25">
        <v>64</v>
      </c>
      <c r="M25">
        <f>'CONTROL (2)'!$F20</f>
        <v>11.390625</v>
      </c>
      <c r="N25" s="199">
        <f>'CONTROL (2)'!$G20</f>
        <v>11.31370849898477</v>
      </c>
      <c r="O25" s="199">
        <f t="shared" si="3"/>
        <v>7.6916501015229954E-2</v>
      </c>
      <c r="P25">
        <f t="shared" si="1"/>
        <v>0.57175091125328914</v>
      </c>
    </row>
    <row r="26" spans="7:16" x14ac:dyDescent="0.2">
      <c r="G26">
        <v>8</v>
      </c>
      <c r="H26">
        <f t="shared" si="0"/>
        <v>5</v>
      </c>
      <c r="I26">
        <f t="shared" si="4"/>
        <v>34</v>
      </c>
      <c r="J26">
        <f t="shared" si="5"/>
        <v>0.38235294117647056</v>
      </c>
      <c r="K26">
        <f t="shared" si="2"/>
        <v>0.61764705882352944</v>
      </c>
      <c r="L26">
        <v>128</v>
      </c>
      <c r="M26">
        <f>'CONTROL (2)'!$F21</f>
        <v>17.0859375</v>
      </c>
      <c r="N26" s="199">
        <f>'CONTROL (2)'!$G21</f>
        <v>16.951409509748743</v>
      </c>
      <c r="O26" s="199">
        <f t="shared" si="3"/>
        <v>0.13452799025125728</v>
      </c>
      <c r="P26">
        <f t="shared" si="1"/>
        <v>0.58366232654682038</v>
      </c>
    </row>
    <row r="27" spans="7:16" x14ac:dyDescent="0.2">
      <c r="G27">
        <v>9</v>
      </c>
      <c r="H27">
        <f>H28+H29</f>
        <v>3</v>
      </c>
      <c r="I27">
        <f t="shared" si="4"/>
        <v>55</v>
      </c>
      <c r="J27">
        <f t="shared" si="5"/>
        <v>0.38181818181818183</v>
      </c>
      <c r="K27">
        <f t="shared" si="2"/>
        <v>0.61818181818181817</v>
      </c>
      <c r="M27">
        <f>'CONTROL (2)'!$F22</f>
        <v>25.62890625</v>
      </c>
      <c r="N27" s="199">
        <f>'CONTROL (2)'!$G22</f>
        <v>25.398416831491222</v>
      </c>
      <c r="O27" s="199">
        <f t="shared" si="3"/>
        <v>0.23048941850877824</v>
      </c>
      <c r="P27">
        <f t="shared" si="1"/>
        <v>0.59292674491190012</v>
      </c>
    </row>
    <row r="28" spans="7:16" x14ac:dyDescent="0.2">
      <c r="G28">
        <v>10</v>
      </c>
      <c r="H28">
        <v>2</v>
      </c>
      <c r="I28">
        <f t="shared" si="4"/>
        <v>89</v>
      </c>
      <c r="J28">
        <f t="shared" si="5"/>
        <v>0.38202247191011235</v>
      </c>
      <c r="K28">
        <f t="shared" si="2"/>
        <v>0.6179775280898876</v>
      </c>
      <c r="M28">
        <f>'CONTROL (2)'!$F23</f>
        <v>38.443359375</v>
      </c>
      <c r="N28" s="199">
        <f>'CONTROL (2)'!$G23</f>
        <v>38.054627680087123</v>
      </c>
      <c r="O28" s="199">
        <f t="shared" si="3"/>
        <v>0.3887316949128774</v>
      </c>
      <c r="P28">
        <f t="shared" si="1"/>
        <v>0.6003382654270929</v>
      </c>
    </row>
    <row r="29" spans="7:16" x14ac:dyDescent="0.2">
      <c r="G29">
        <v>11</v>
      </c>
      <c r="H29">
        <v>1</v>
      </c>
      <c r="I29">
        <f t="shared" si="4"/>
        <v>144</v>
      </c>
      <c r="J29">
        <f t="shared" si="5"/>
        <v>0.38194444444444442</v>
      </c>
      <c r="K29">
        <f t="shared" si="2"/>
        <v>0.61805555555555558</v>
      </c>
      <c r="M29">
        <f>'CONTROL (2)'!$F24</f>
        <v>57.6650390625</v>
      </c>
      <c r="N29" s="199">
        <f>'CONTROL (2)'!$G24</f>
        <v>57.017517960981799</v>
      </c>
      <c r="O29" s="199">
        <f t="shared" si="3"/>
        <v>0.64752110151820119</v>
      </c>
      <c r="P29">
        <f t="shared" si="1"/>
        <v>0.60640222386966181</v>
      </c>
    </row>
    <row r="30" spans="7:16" x14ac:dyDescent="0.2">
      <c r="G30">
        <v>12</v>
      </c>
      <c r="I30">
        <f t="shared" si="4"/>
        <v>233</v>
      </c>
      <c r="J30">
        <f t="shared" si="5"/>
        <v>0.38197424892703863</v>
      </c>
      <c r="K30">
        <f t="shared" si="2"/>
        <v>0.61802575107296143</v>
      </c>
      <c r="M30">
        <f>'CONTROL (2)'!$F25</f>
        <v>86.49755859375</v>
      </c>
      <c r="N30" s="199">
        <f>'CONTROL (2)'!$G25</f>
        <v>85.429750666882342</v>
      </c>
      <c r="O30" s="199">
        <f t="shared" si="3"/>
        <v>1.0678079268676584</v>
      </c>
      <c r="P30">
        <f>O30/O31</f>
        <v>0.6114555107577937</v>
      </c>
    </row>
    <row r="31" spans="7:16" x14ac:dyDescent="0.2">
      <c r="G31">
        <v>13</v>
      </c>
      <c r="I31">
        <f t="shared" si="4"/>
        <v>377</v>
      </c>
      <c r="J31">
        <f t="shared" si="5"/>
        <v>0.38196286472148538</v>
      </c>
      <c r="K31">
        <f t="shared" si="2"/>
        <v>0.61803713527851456</v>
      </c>
      <c r="M31">
        <f>'CONTROL (2)'!$F26</f>
        <v>129.746337890625</v>
      </c>
      <c r="N31" s="199">
        <f>'CONTROL (2)'!$G26</f>
        <v>128.00000000000023</v>
      </c>
      <c r="O31" s="199">
        <f t="shared" si="3"/>
        <v>1.7463378906247726</v>
      </c>
      <c r="P31">
        <f>O31/O32</f>
        <v>0.61573135798870937</v>
      </c>
    </row>
    <row r="32" spans="7:16" x14ac:dyDescent="0.2">
      <c r="I32">
        <f t="shared" si="4"/>
        <v>610</v>
      </c>
      <c r="J32">
        <f t="shared" si="5"/>
        <v>0.38196721311475412</v>
      </c>
      <c r="K32">
        <f t="shared" si="2"/>
        <v>0.61803278688524588</v>
      </c>
      <c r="M32">
        <f>'CONTROL (2)'!$F27</f>
        <v>194.6195068359375</v>
      </c>
      <c r="N32" s="199">
        <f>'CONTROL (2)'!$G27</f>
        <v>191.7833058402156</v>
      </c>
      <c r="O32" s="199">
        <f t="shared" ref="O32:O33" si="6">M32-N32</f>
        <v>2.8362009957218959</v>
      </c>
      <c r="P32">
        <f>O32/O33</f>
        <v>0.61939635977468976</v>
      </c>
    </row>
    <row r="33" spans="5:15" x14ac:dyDescent="0.2">
      <c r="M33">
        <f>'CONTROL (2)'!$F28</f>
        <v>291.92926025390625</v>
      </c>
      <c r="N33" s="199">
        <f>'CONTROL (2)'!$G28</f>
        <v>287.35028436720006</v>
      </c>
      <c r="O33" s="199">
        <f t="shared" si="6"/>
        <v>4.5789758867061892</v>
      </c>
    </row>
    <row r="41" spans="5:15" x14ac:dyDescent="0.2">
      <c r="E41" t="s">
        <v>55</v>
      </c>
      <c r="J41" s="280">
        <f>J42/3.666</f>
        <v>114.56628477905073</v>
      </c>
      <c r="K41" s="280">
        <f>K42/3.666</f>
        <v>158.21058374249864</v>
      </c>
      <c r="L41" s="280">
        <f>L42/3.666</f>
        <v>27.277686852154936</v>
      </c>
    </row>
    <row r="42" spans="5:15" x14ac:dyDescent="0.2">
      <c r="J42" s="280">
        <v>420</v>
      </c>
      <c r="K42">
        <v>580</v>
      </c>
      <c r="L42">
        <v>100</v>
      </c>
    </row>
    <row r="43" spans="5:15" x14ac:dyDescent="0.2">
      <c r="J43" s="280">
        <f>J42*3.666</f>
        <v>1539.72</v>
      </c>
      <c r="K43" s="280">
        <f>K42*3.666</f>
        <v>2126.2799999999997</v>
      </c>
    </row>
    <row r="55" spans="15:15" x14ac:dyDescent="0.2">
      <c r="O55" s="203">
        <v>0.33351999999999998</v>
      </c>
    </row>
    <row r="56" spans="15:15" x14ac:dyDescent="0.2">
      <c r="O56" s="203">
        <f>O55/7</f>
        <v>4.7645714285714284E-2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88BB9-1623-4B14-84AB-DD9B89185398}">
  <dimension ref="D8:J73"/>
  <sheetViews>
    <sheetView zoomScale="55" zoomScaleNormal="55" workbookViewId="0">
      <selection activeCell="H33" sqref="H33"/>
    </sheetView>
  </sheetViews>
  <sheetFormatPr defaultRowHeight="11.25" x14ac:dyDescent="0.2"/>
  <cols>
    <col min="5" max="5" width="6.1640625" bestFit="1" customWidth="1"/>
    <col min="6" max="6" width="3.1640625" style="198" bestFit="1" customWidth="1"/>
    <col min="7" max="7" width="9.33203125" bestFit="1" customWidth="1"/>
    <col min="8" max="8" width="9.33203125" style="232"/>
  </cols>
  <sheetData>
    <row r="8" spans="5:7" x14ac:dyDescent="0.2">
      <c r="G8" s="226">
        <v>64</v>
      </c>
    </row>
    <row r="9" spans="5:7" x14ac:dyDescent="0.2">
      <c r="E9" s="227">
        <v>64</v>
      </c>
      <c r="F9" s="198">
        <v>0</v>
      </c>
      <c r="G9" s="229">
        <f t="shared" ref="G9:G40" si="0">F9/G$8</f>
        <v>0</v>
      </c>
    </row>
    <row r="10" spans="5:7" x14ac:dyDescent="0.2">
      <c r="E10" s="227">
        <v>63</v>
      </c>
      <c r="F10" s="198">
        <v>1</v>
      </c>
      <c r="G10" s="229">
        <f t="shared" si="0"/>
        <v>1.5625E-2</v>
      </c>
    </row>
    <row r="11" spans="5:7" x14ac:dyDescent="0.2">
      <c r="E11" s="227">
        <v>62</v>
      </c>
      <c r="F11" s="198">
        <v>2</v>
      </c>
      <c r="G11" s="229">
        <f t="shared" si="0"/>
        <v>3.125E-2</v>
      </c>
    </row>
    <row r="12" spans="5:7" x14ac:dyDescent="0.2">
      <c r="E12" s="227">
        <v>61</v>
      </c>
      <c r="F12" s="198">
        <v>3</v>
      </c>
      <c r="G12" s="229">
        <f t="shared" si="0"/>
        <v>4.6875E-2</v>
      </c>
    </row>
    <row r="13" spans="5:7" x14ac:dyDescent="0.2">
      <c r="E13" s="227">
        <v>60</v>
      </c>
      <c r="F13" s="198">
        <v>4</v>
      </c>
      <c r="G13" s="229">
        <f t="shared" si="0"/>
        <v>6.25E-2</v>
      </c>
    </row>
    <row r="14" spans="5:7" x14ac:dyDescent="0.2">
      <c r="E14" s="227">
        <v>59</v>
      </c>
      <c r="F14" s="198">
        <v>5</v>
      </c>
      <c r="G14" s="229">
        <f t="shared" si="0"/>
        <v>7.8125E-2</v>
      </c>
    </row>
    <row r="15" spans="5:7" x14ac:dyDescent="0.2">
      <c r="E15" s="227">
        <v>58</v>
      </c>
      <c r="F15" s="198">
        <v>6</v>
      </c>
      <c r="G15" s="229">
        <f t="shared" si="0"/>
        <v>9.375E-2</v>
      </c>
    </row>
    <row r="16" spans="5:7" x14ac:dyDescent="0.2">
      <c r="E16" s="227">
        <v>57</v>
      </c>
      <c r="F16" s="198">
        <v>7</v>
      </c>
      <c r="G16" s="229">
        <f t="shared" si="0"/>
        <v>0.109375</v>
      </c>
    </row>
    <row r="17" spans="4:8" x14ac:dyDescent="0.2">
      <c r="E17" s="227">
        <v>56</v>
      </c>
      <c r="F17" s="198">
        <v>8</v>
      </c>
      <c r="G17" s="229">
        <f t="shared" si="0"/>
        <v>0.125</v>
      </c>
      <c r="H17" s="232" t="s">
        <v>49</v>
      </c>
    </row>
    <row r="18" spans="4:8" x14ac:dyDescent="0.2">
      <c r="E18" s="227">
        <v>55</v>
      </c>
      <c r="F18" s="198">
        <v>9</v>
      </c>
      <c r="G18" s="229">
        <f t="shared" si="0"/>
        <v>0.140625</v>
      </c>
    </row>
    <row r="19" spans="4:8" x14ac:dyDescent="0.2">
      <c r="E19" s="227">
        <v>54</v>
      </c>
      <c r="F19" s="198">
        <v>10</v>
      </c>
      <c r="G19" s="229">
        <f t="shared" si="0"/>
        <v>0.15625</v>
      </c>
    </row>
    <row r="20" spans="4:8" x14ac:dyDescent="0.2">
      <c r="E20" s="227">
        <v>53</v>
      </c>
      <c r="F20" s="198">
        <v>11</v>
      </c>
      <c r="G20" s="229">
        <f t="shared" si="0"/>
        <v>0.171875</v>
      </c>
    </row>
    <row r="21" spans="4:8" x14ac:dyDescent="0.2">
      <c r="E21" s="227">
        <v>52</v>
      </c>
      <c r="F21" s="198">
        <v>12</v>
      </c>
      <c r="G21" s="229">
        <f t="shared" si="0"/>
        <v>0.1875</v>
      </c>
    </row>
    <row r="22" spans="4:8" x14ac:dyDescent="0.2">
      <c r="E22" s="227">
        <v>51</v>
      </c>
      <c r="F22" s="198">
        <v>13</v>
      </c>
      <c r="G22" s="229">
        <f t="shared" si="0"/>
        <v>0.203125</v>
      </c>
    </row>
    <row r="23" spans="4:8" x14ac:dyDescent="0.2">
      <c r="E23" s="227">
        <v>50</v>
      </c>
      <c r="F23" s="198">
        <v>14</v>
      </c>
      <c r="G23" s="229">
        <f t="shared" si="0"/>
        <v>0.21875</v>
      </c>
    </row>
    <row r="24" spans="4:8" x14ac:dyDescent="0.2">
      <c r="E24" s="227">
        <v>49</v>
      </c>
      <c r="F24" s="198">
        <v>15</v>
      </c>
      <c r="G24" s="229">
        <f t="shared" si="0"/>
        <v>0.234375</v>
      </c>
    </row>
    <row r="25" spans="4:8" x14ac:dyDescent="0.2">
      <c r="D25">
        <v>16</v>
      </c>
      <c r="E25" s="227">
        <v>48</v>
      </c>
      <c r="F25" s="198">
        <v>16</v>
      </c>
      <c r="G25" s="229">
        <f t="shared" si="0"/>
        <v>0.25</v>
      </c>
    </row>
    <row r="26" spans="4:8" x14ac:dyDescent="0.2">
      <c r="E26" s="227">
        <v>47</v>
      </c>
      <c r="F26" s="198">
        <v>17</v>
      </c>
      <c r="G26" s="229">
        <f t="shared" si="0"/>
        <v>0.265625</v>
      </c>
    </row>
    <row r="27" spans="4:8" x14ac:dyDescent="0.2">
      <c r="E27" s="227">
        <v>46</v>
      </c>
      <c r="F27" s="198">
        <v>18</v>
      </c>
      <c r="G27" s="229">
        <f t="shared" si="0"/>
        <v>0.28125</v>
      </c>
    </row>
    <row r="28" spans="4:8" x14ac:dyDescent="0.2">
      <c r="E28" s="227">
        <v>45</v>
      </c>
      <c r="F28" s="198">
        <v>19</v>
      </c>
      <c r="G28" s="229">
        <f t="shared" si="0"/>
        <v>0.296875</v>
      </c>
    </row>
    <row r="29" spans="4:8" x14ac:dyDescent="0.2">
      <c r="E29" s="227">
        <v>44</v>
      </c>
      <c r="F29" s="198">
        <v>20</v>
      </c>
      <c r="G29" s="229">
        <f t="shared" si="0"/>
        <v>0.3125</v>
      </c>
    </row>
    <row r="30" spans="4:8" x14ac:dyDescent="0.2">
      <c r="E30" s="227">
        <v>43</v>
      </c>
      <c r="F30" s="198">
        <v>21</v>
      </c>
      <c r="G30" s="229">
        <f t="shared" si="0"/>
        <v>0.328125</v>
      </c>
    </row>
    <row r="31" spans="4:8" x14ac:dyDescent="0.2">
      <c r="E31" s="227">
        <v>42</v>
      </c>
      <c r="F31" s="198">
        <v>22</v>
      </c>
      <c r="G31" s="229">
        <f t="shared" si="0"/>
        <v>0.34375</v>
      </c>
    </row>
    <row r="32" spans="4:8" x14ac:dyDescent="0.2">
      <c r="E32" s="227">
        <v>41</v>
      </c>
      <c r="F32" s="198">
        <v>23</v>
      </c>
      <c r="G32" s="229">
        <f t="shared" si="0"/>
        <v>0.359375</v>
      </c>
    </row>
    <row r="33" spans="5:8" x14ac:dyDescent="0.2">
      <c r="E33" s="227">
        <v>40</v>
      </c>
      <c r="F33" s="198">
        <v>24</v>
      </c>
      <c r="G33" s="229">
        <f t="shared" si="0"/>
        <v>0.375</v>
      </c>
    </row>
    <row r="34" spans="5:8" x14ac:dyDescent="0.2">
      <c r="E34" s="227">
        <v>39</v>
      </c>
      <c r="F34" s="198">
        <v>25</v>
      </c>
      <c r="G34" s="229">
        <f t="shared" si="0"/>
        <v>0.390625</v>
      </c>
    </row>
    <row r="35" spans="5:8" x14ac:dyDescent="0.2">
      <c r="E35" s="227">
        <v>38</v>
      </c>
      <c r="F35" s="198">
        <v>26</v>
      </c>
      <c r="G35" s="229">
        <f t="shared" si="0"/>
        <v>0.40625</v>
      </c>
    </row>
    <row r="36" spans="5:8" x14ac:dyDescent="0.2">
      <c r="E36" s="227">
        <v>37</v>
      </c>
      <c r="F36" s="198">
        <v>27</v>
      </c>
      <c r="G36" s="229">
        <f t="shared" si="0"/>
        <v>0.421875</v>
      </c>
    </row>
    <row r="37" spans="5:8" x14ac:dyDescent="0.2">
      <c r="E37" s="227">
        <v>36</v>
      </c>
      <c r="F37" s="198">
        <v>28</v>
      </c>
      <c r="G37" s="229">
        <f t="shared" si="0"/>
        <v>0.4375</v>
      </c>
    </row>
    <row r="38" spans="5:8" x14ac:dyDescent="0.2">
      <c r="E38" s="227">
        <v>35</v>
      </c>
      <c r="F38" s="198">
        <v>29</v>
      </c>
      <c r="G38" s="229">
        <f t="shared" si="0"/>
        <v>0.453125</v>
      </c>
    </row>
    <row r="39" spans="5:8" x14ac:dyDescent="0.2">
      <c r="E39" s="227">
        <v>34</v>
      </c>
      <c r="F39" s="198">
        <v>30</v>
      </c>
      <c r="G39" s="229">
        <f t="shared" si="0"/>
        <v>0.46875</v>
      </c>
    </row>
    <row r="40" spans="5:8" x14ac:dyDescent="0.2">
      <c r="E40" s="227">
        <v>33</v>
      </c>
      <c r="F40" s="198">
        <v>31</v>
      </c>
      <c r="G40" s="229">
        <f t="shared" si="0"/>
        <v>0.484375</v>
      </c>
    </row>
    <row r="41" spans="5:8" x14ac:dyDescent="0.2">
      <c r="E41" s="227">
        <v>32</v>
      </c>
      <c r="F41" s="198">
        <v>32</v>
      </c>
      <c r="G41" s="234">
        <f t="shared" ref="G41:G65" si="1">F41/G$8</f>
        <v>0.5</v>
      </c>
      <c r="H41" s="232" t="s">
        <v>50</v>
      </c>
    </row>
    <row r="42" spans="5:8" x14ac:dyDescent="0.2">
      <c r="E42" s="227">
        <v>31</v>
      </c>
      <c r="F42" s="198">
        <v>33</v>
      </c>
      <c r="G42" s="229">
        <f t="shared" si="1"/>
        <v>0.515625</v>
      </c>
    </row>
    <row r="43" spans="5:8" x14ac:dyDescent="0.2">
      <c r="E43" s="227">
        <v>30</v>
      </c>
      <c r="F43" s="198">
        <v>34</v>
      </c>
      <c r="G43" s="229">
        <f t="shared" si="1"/>
        <v>0.53125</v>
      </c>
    </row>
    <row r="44" spans="5:8" x14ac:dyDescent="0.2">
      <c r="E44" s="227">
        <v>29</v>
      </c>
      <c r="F44" s="198">
        <v>35</v>
      </c>
      <c r="G44" s="229">
        <f t="shared" si="1"/>
        <v>0.546875</v>
      </c>
    </row>
    <row r="45" spans="5:8" x14ac:dyDescent="0.2">
      <c r="E45" s="227">
        <v>28</v>
      </c>
      <c r="F45" s="198">
        <v>36</v>
      </c>
      <c r="G45" s="229">
        <f t="shared" si="1"/>
        <v>0.5625</v>
      </c>
    </row>
    <row r="46" spans="5:8" x14ac:dyDescent="0.2">
      <c r="E46" s="227">
        <v>27</v>
      </c>
      <c r="F46" s="198">
        <v>37</v>
      </c>
      <c r="G46" s="229">
        <f t="shared" si="1"/>
        <v>0.578125</v>
      </c>
    </row>
    <row r="47" spans="5:8" x14ac:dyDescent="0.2">
      <c r="E47" s="227">
        <v>26</v>
      </c>
      <c r="F47" s="198">
        <v>38</v>
      </c>
      <c r="G47" s="229">
        <f t="shared" si="1"/>
        <v>0.59375</v>
      </c>
    </row>
    <row r="48" spans="5:8" x14ac:dyDescent="0.2">
      <c r="E48" s="227">
        <v>25</v>
      </c>
      <c r="F48" s="198">
        <v>39</v>
      </c>
      <c r="G48" s="229">
        <f t="shared" si="1"/>
        <v>0.609375</v>
      </c>
    </row>
    <row r="49" spans="5:10" x14ac:dyDescent="0.2">
      <c r="E49" s="227">
        <v>24</v>
      </c>
      <c r="F49" s="198">
        <v>40</v>
      </c>
      <c r="G49" s="233">
        <f t="shared" si="1"/>
        <v>0.625</v>
      </c>
    </row>
    <row r="50" spans="5:10" x14ac:dyDescent="0.2">
      <c r="E50" s="227">
        <v>23</v>
      </c>
      <c r="F50" s="198">
        <v>41</v>
      </c>
      <c r="G50" s="229">
        <f t="shared" si="1"/>
        <v>0.640625</v>
      </c>
    </row>
    <row r="51" spans="5:10" x14ac:dyDescent="0.2">
      <c r="E51" s="227">
        <v>22</v>
      </c>
      <c r="F51" s="198">
        <v>42</v>
      </c>
      <c r="G51" s="229">
        <f t="shared" si="1"/>
        <v>0.65625</v>
      </c>
    </row>
    <row r="52" spans="5:10" x14ac:dyDescent="0.2">
      <c r="E52" s="227">
        <v>21</v>
      </c>
      <c r="F52" s="198">
        <v>43</v>
      </c>
      <c r="G52" s="229">
        <f t="shared" si="1"/>
        <v>0.671875</v>
      </c>
    </row>
    <row r="53" spans="5:10" x14ac:dyDescent="0.2">
      <c r="E53" s="227">
        <v>20</v>
      </c>
      <c r="F53" s="198">
        <v>44</v>
      </c>
      <c r="G53" s="229">
        <f t="shared" si="1"/>
        <v>0.6875</v>
      </c>
    </row>
    <row r="54" spans="5:10" x14ac:dyDescent="0.2">
      <c r="E54" s="227">
        <v>19</v>
      </c>
      <c r="F54" s="198">
        <v>45</v>
      </c>
      <c r="G54" s="229">
        <f t="shared" si="1"/>
        <v>0.703125</v>
      </c>
      <c r="J54">
        <v>5</v>
      </c>
    </row>
    <row r="55" spans="5:10" x14ac:dyDescent="0.2">
      <c r="E55" s="227">
        <v>18</v>
      </c>
      <c r="F55" s="198">
        <v>46</v>
      </c>
      <c r="G55" s="229">
        <f t="shared" si="1"/>
        <v>0.71875</v>
      </c>
    </row>
    <row r="56" spans="5:10" x14ac:dyDescent="0.2">
      <c r="E56" s="227">
        <v>17</v>
      </c>
      <c r="F56" s="198">
        <v>47</v>
      </c>
      <c r="G56" s="229">
        <f t="shared" si="1"/>
        <v>0.734375</v>
      </c>
    </row>
    <row r="57" spans="5:10" x14ac:dyDescent="0.2">
      <c r="E57" s="227">
        <v>16</v>
      </c>
      <c r="F57" s="198">
        <v>48</v>
      </c>
      <c r="G57" s="229">
        <f t="shared" si="1"/>
        <v>0.75</v>
      </c>
      <c r="H57" s="232" t="s">
        <v>51</v>
      </c>
    </row>
    <row r="58" spans="5:10" x14ac:dyDescent="0.2">
      <c r="E58" s="227">
        <v>15</v>
      </c>
      <c r="F58" s="198">
        <v>49</v>
      </c>
      <c r="G58" s="229">
        <f t="shared" si="1"/>
        <v>0.765625</v>
      </c>
    </row>
    <row r="59" spans="5:10" x14ac:dyDescent="0.2">
      <c r="E59" s="227">
        <v>14</v>
      </c>
      <c r="F59" s="198">
        <v>50</v>
      </c>
      <c r="G59" s="229">
        <f t="shared" si="1"/>
        <v>0.78125</v>
      </c>
    </row>
    <row r="60" spans="5:10" x14ac:dyDescent="0.2">
      <c r="E60" s="227">
        <v>13</v>
      </c>
      <c r="F60" s="198">
        <v>51</v>
      </c>
      <c r="G60" s="229">
        <f t="shared" si="1"/>
        <v>0.796875</v>
      </c>
    </row>
    <row r="61" spans="5:10" x14ac:dyDescent="0.2">
      <c r="E61" s="227">
        <v>12</v>
      </c>
      <c r="F61" s="198">
        <v>52</v>
      </c>
      <c r="G61" s="229">
        <f t="shared" si="1"/>
        <v>0.8125</v>
      </c>
    </row>
    <row r="62" spans="5:10" x14ac:dyDescent="0.2">
      <c r="E62" s="227">
        <v>11</v>
      </c>
      <c r="F62" s="198">
        <v>53</v>
      </c>
      <c r="G62" s="229">
        <f t="shared" si="1"/>
        <v>0.828125</v>
      </c>
    </row>
    <row r="63" spans="5:10" x14ac:dyDescent="0.2">
      <c r="E63" s="227">
        <v>10</v>
      </c>
      <c r="F63" s="198">
        <v>54</v>
      </c>
      <c r="G63" s="229">
        <f t="shared" si="1"/>
        <v>0.84375</v>
      </c>
    </row>
    <row r="64" spans="5:10" x14ac:dyDescent="0.2">
      <c r="E64" s="227">
        <v>9</v>
      </c>
      <c r="F64" s="198">
        <v>55</v>
      </c>
      <c r="G64" s="229">
        <f t="shared" si="1"/>
        <v>0.859375</v>
      </c>
    </row>
    <row r="65" spans="5:8" x14ac:dyDescent="0.2">
      <c r="E65" s="227">
        <v>8</v>
      </c>
      <c r="F65" s="198">
        <v>56</v>
      </c>
      <c r="G65" s="229">
        <f t="shared" si="1"/>
        <v>0.875</v>
      </c>
      <c r="H65" s="232" t="s">
        <v>52</v>
      </c>
    </row>
    <row r="66" spans="5:8" x14ac:dyDescent="0.2">
      <c r="E66" s="227">
        <v>7</v>
      </c>
      <c r="F66" s="198">
        <v>57</v>
      </c>
      <c r="G66" s="229">
        <v>0.6875</v>
      </c>
    </row>
    <row r="67" spans="5:8" x14ac:dyDescent="0.2">
      <c r="E67" s="227">
        <v>6</v>
      </c>
      <c r="F67" s="198">
        <v>58</v>
      </c>
      <c r="G67" s="229">
        <f t="shared" ref="G67:G73" si="2">F67/G$8</f>
        <v>0.90625</v>
      </c>
    </row>
    <row r="68" spans="5:8" x14ac:dyDescent="0.2">
      <c r="E68" s="227">
        <v>5</v>
      </c>
      <c r="F68" s="198">
        <v>59</v>
      </c>
      <c r="G68" s="229">
        <f t="shared" si="2"/>
        <v>0.921875</v>
      </c>
    </row>
    <row r="69" spans="5:8" x14ac:dyDescent="0.2">
      <c r="E69" s="227">
        <v>4</v>
      </c>
      <c r="F69" s="198">
        <v>60</v>
      </c>
      <c r="G69" s="229">
        <f t="shared" si="2"/>
        <v>0.9375</v>
      </c>
    </row>
    <row r="70" spans="5:8" x14ac:dyDescent="0.2">
      <c r="E70" s="227">
        <v>3</v>
      </c>
      <c r="F70" s="198">
        <v>61</v>
      </c>
      <c r="G70" s="229">
        <f t="shared" si="2"/>
        <v>0.953125</v>
      </c>
    </row>
    <row r="71" spans="5:8" x14ac:dyDescent="0.2">
      <c r="E71" s="227">
        <v>2</v>
      </c>
      <c r="F71" s="198">
        <v>62</v>
      </c>
      <c r="G71" s="229">
        <f t="shared" si="2"/>
        <v>0.96875</v>
      </c>
    </row>
    <row r="72" spans="5:8" x14ac:dyDescent="0.2">
      <c r="E72" s="227">
        <v>1</v>
      </c>
      <c r="F72" s="198">
        <v>63</v>
      </c>
      <c r="G72" s="229">
        <f t="shared" si="2"/>
        <v>0.984375</v>
      </c>
    </row>
    <row r="73" spans="5:8" x14ac:dyDescent="0.2">
      <c r="E73" s="227">
        <v>0</v>
      </c>
      <c r="F73" s="198">
        <v>64</v>
      </c>
      <c r="G73" s="229">
        <f t="shared" si="2"/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D1676-E384-47DA-A17F-D5EFC276CB12}">
  <dimension ref="E18:X589"/>
  <sheetViews>
    <sheetView topLeftCell="A44" zoomScale="46" zoomScaleNormal="46" workbookViewId="0">
      <selection activeCell="O25" sqref="O25:O589"/>
    </sheetView>
  </sheetViews>
  <sheetFormatPr defaultRowHeight="18" x14ac:dyDescent="0.2"/>
  <cols>
    <col min="1" max="10" width="9.33203125" style="255"/>
    <col min="11" max="11" width="15.33203125" style="255" bestFit="1" customWidth="1"/>
    <col min="12" max="14" width="9.33203125" style="255"/>
    <col min="15" max="15" width="13.6640625" style="257" bestFit="1" customWidth="1"/>
    <col min="16" max="16" width="9.33203125" style="255"/>
    <col min="17" max="17" width="12.5" style="255" bestFit="1" customWidth="1"/>
    <col min="18" max="18" width="21.1640625" style="255" bestFit="1" customWidth="1"/>
    <col min="19" max="19" width="19.83203125" style="255" customWidth="1"/>
    <col min="20" max="20" width="9.33203125" style="255"/>
    <col min="21" max="21" width="13.33203125" style="255" bestFit="1" customWidth="1"/>
    <col min="22" max="23" width="15.5" style="255" bestFit="1" customWidth="1"/>
    <col min="24" max="16384" width="9.33203125" style="255"/>
  </cols>
  <sheetData>
    <row r="18" spans="7:22" x14ac:dyDescent="0.2">
      <c r="L18" s="255" t="s">
        <v>55</v>
      </c>
    </row>
    <row r="23" spans="7:22" x14ac:dyDescent="0.2">
      <c r="P23" s="263"/>
    </row>
    <row r="24" spans="7:22" x14ac:dyDescent="0.2">
      <c r="P24" s="263">
        <v>0</v>
      </c>
      <c r="Q24" s="263"/>
      <c r="R24" s="265"/>
      <c r="S24" s="265"/>
      <c r="T24" s="265"/>
    </row>
    <row r="25" spans="7:22" x14ac:dyDescent="0.2">
      <c r="N25" s="256">
        <v>84</v>
      </c>
      <c r="O25" s="259">
        <f>N25/P25</f>
        <v>84</v>
      </c>
      <c r="P25" s="263">
        <v>1</v>
      </c>
      <c r="Q25" s="263"/>
      <c r="R25" s="310" t="s">
        <v>54</v>
      </c>
      <c r="S25" s="311"/>
      <c r="T25" s="265"/>
    </row>
    <row r="26" spans="7:22" x14ac:dyDescent="0.2">
      <c r="G26" s="255">
        <v>7</v>
      </c>
      <c r="H26" s="255">
        <v>1</v>
      </c>
      <c r="I26" s="255">
        <f>G26*H26</f>
        <v>7</v>
      </c>
      <c r="K26" s="258">
        <v>7.64</v>
      </c>
      <c r="L26" s="255">
        <f>K26*H26</f>
        <v>7.64</v>
      </c>
      <c r="N26" s="256">
        <v>84</v>
      </c>
      <c r="O26" s="259">
        <f>N26/P26</f>
        <v>42</v>
      </c>
      <c r="P26" s="263">
        <v>2</v>
      </c>
      <c r="Q26" s="264">
        <f t="shared" ref="Q26:Q35" si="0">N26/O25</f>
        <v>1</v>
      </c>
      <c r="R26" s="269">
        <f>O$25/S26</f>
        <v>84</v>
      </c>
      <c r="S26" s="267">
        <v>1</v>
      </c>
      <c r="T26" s="265"/>
      <c r="U26" s="255">
        <v>0</v>
      </c>
      <c r="V26" s="255">
        <v>42</v>
      </c>
    </row>
    <row r="27" spans="7:22" x14ac:dyDescent="0.2">
      <c r="G27" s="255">
        <v>7</v>
      </c>
      <c r="H27" s="255">
        <v>2</v>
      </c>
      <c r="I27" s="255">
        <f t="shared" ref="I27:I90" si="1">G27*H27</f>
        <v>14</v>
      </c>
      <c r="K27" s="258">
        <f>K26</f>
        <v>7.64</v>
      </c>
      <c r="L27" s="255">
        <f t="shared" ref="L27:L90" si="2">K27*H27</f>
        <v>15.28</v>
      </c>
      <c r="N27" s="256">
        <v>84</v>
      </c>
      <c r="O27" s="259">
        <f t="shared" ref="O27:O31" si="3">N27/P27</f>
        <v>28</v>
      </c>
      <c r="P27" s="263">
        <v>3</v>
      </c>
      <c r="Q27" s="264">
        <f t="shared" si="0"/>
        <v>2</v>
      </c>
      <c r="R27" s="269">
        <f t="shared" ref="R27:R38" si="4">O$25/S27</f>
        <v>42</v>
      </c>
      <c r="S27" s="267">
        <v>2</v>
      </c>
      <c r="T27" s="265"/>
      <c r="U27" s="255">
        <v>1</v>
      </c>
      <c r="V27" s="255">
        <f>V26</f>
        <v>42</v>
      </c>
    </row>
    <row r="28" spans="7:22" x14ac:dyDescent="0.2">
      <c r="G28" s="255">
        <v>7</v>
      </c>
      <c r="H28" s="255">
        <v>3</v>
      </c>
      <c r="I28" s="255">
        <f t="shared" si="1"/>
        <v>21</v>
      </c>
      <c r="K28" s="258">
        <f t="shared" ref="K28:K91" si="5">K27</f>
        <v>7.64</v>
      </c>
      <c r="L28" s="255">
        <f t="shared" si="2"/>
        <v>22.919999999999998</v>
      </c>
      <c r="N28" s="256">
        <v>84</v>
      </c>
      <c r="O28" s="259">
        <f t="shared" si="3"/>
        <v>21</v>
      </c>
      <c r="P28" s="263">
        <v>4</v>
      </c>
      <c r="Q28" s="264">
        <f t="shared" si="0"/>
        <v>3</v>
      </c>
      <c r="R28" s="266">
        <f t="shared" si="4"/>
        <v>28</v>
      </c>
      <c r="S28" s="267">
        <v>3</v>
      </c>
      <c r="T28" s="265"/>
      <c r="U28" s="255">
        <v>2</v>
      </c>
      <c r="V28" s="255">
        <f t="shared" ref="V28:V91" si="6">V27</f>
        <v>42</v>
      </c>
    </row>
    <row r="29" spans="7:22" x14ac:dyDescent="0.2">
      <c r="G29" s="255">
        <v>7</v>
      </c>
      <c r="H29" s="255">
        <v>4</v>
      </c>
      <c r="I29" s="255">
        <f t="shared" si="1"/>
        <v>28</v>
      </c>
      <c r="K29" s="258">
        <f t="shared" si="5"/>
        <v>7.64</v>
      </c>
      <c r="L29" s="255">
        <f t="shared" si="2"/>
        <v>30.56</v>
      </c>
      <c r="N29" s="256">
        <v>84</v>
      </c>
      <c r="O29" s="259">
        <f t="shared" si="3"/>
        <v>16.8</v>
      </c>
      <c r="P29" s="263">
        <v>5</v>
      </c>
      <c r="Q29" s="264">
        <f t="shared" si="0"/>
        <v>4</v>
      </c>
      <c r="R29" s="269">
        <f>O$25/S29</f>
        <v>21</v>
      </c>
      <c r="S29" s="267">
        <v>4</v>
      </c>
      <c r="T29" s="265"/>
      <c r="U29" s="255">
        <v>3</v>
      </c>
      <c r="V29" s="255">
        <f t="shared" si="6"/>
        <v>42</v>
      </c>
    </row>
    <row r="30" spans="7:22" x14ac:dyDescent="0.2">
      <c r="G30" s="255">
        <v>7</v>
      </c>
      <c r="H30" s="255">
        <v>5</v>
      </c>
      <c r="I30" s="255">
        <f t="shared" si="1"/>
        <v>35</v>
      </c>
      <c r="K30" s="258">
        <f t="shared" si="5"/>
        <v>7.64</v>
      </c>
      <c r="L30" s="255">
        <f t="shared" si="2"/>
        <v>38.199999999999996</v>
      </c>
      <c r="N30" s="256">
        <v>84</v>
      </c>
      <c r="O30" s="259">
        <f t="shared" si="3"/>
        <v>14</v>
      </c>
      <c r="P30" s="263">
        <v>6</v>
      </c>
      <c r="Q30" s="264">
        <f t="shared" si="0"/>
        <v>5</v>
      </c>
      <c r="R30" s="266">
        <f t="shared" si="4"/>
        <v>16.8</v>
      </c>
      <c r="S30" s="267">
        <v>5</v>
      </c>
      <c r="T30" s="265"/>
      <c r="U30" s="255">
        <v>4</v>
      </c>
      <c r="V30" s="255">
        <f t="shared" si="6"/>
        <v>42</v>
      </c>
    </row>
    <row r="31" spans="7:22" x14ac:dyDescent="0.2">
      <c r="G31" s="255">
        <v>7</v>
      </c>
      <c r="H31" s="255">
        <v>6</v>
      </c>
      <c r="I31" s="255">
        <f t="shared" si="1"/>
        <v>42</v>
      </c>
      <c r="K31" s="258">
        <f t="shared" si="5"/>
        <v>7.64</v>
      </c>
      <c r="L31" s="255">
        <f t="shared" si="2"/>
        <v>45.839999999999996</v>
      </c>
      <c r="N31" s="256">
        <v>84</v>
      </c>
      <c r="O31" s="259">
        <f t="shared" si="3"/>
        <v>12</v>
      </c>
      <c r="P31" s="263">
        <v>7</v>
      </c>
      <c r="Q31" s="264">
        <f t="shared" si="0"/>
        <v>6</v>
      </c>
      <c r="R31" s="266">
        <f t="shared" si="4"/>
        <v>14</v>
      </c>
      <c r="S31" s="267">
        <v>6</v>
      </c>
      <c r="T31" s="265"/>
      <c r="U31" s="255">
        <v>5</v>
      </c>
      <c r="V31" s="255">
        <f t="shared" si="6"/>
        <v>42</v>
      </c>
    </row>
    <row r="32" spans="7:22" x14ac:dyDescent="0.2">
      <c r="G32" s="255">
        <v>7</v>
      </c>
      <c r="H32" s="255">
        <v>7</v>
      </c>
      <c r="I32" s="255">
        <f t="shared" si="1"/>
        <v>49</v>
      </c>
      <c r="K32" s="258">
        <f t="shared" si="5"/>
        <v>7.64</v>
      </c>
      <c r="L32" s="256">
        <f t="shared" si="2"/>
        <v>53.48</v>
      </c>
      <c r="N32" s="256">
        <v>84</v>
      </c>
      <c r="O32" s="259">
        <f>N32/P32</f>
        <v>10.5</v>
      </c>
      <c r="P32" s="263">
        <v>8</v>
      </c>
      <c r="Q32" s="264">
        <f t="shared" si="0"/>
        <v>7</v>
      </c>
      <c r="R32" s="266">
        <f t="shared" si="4"/>
        <v>12</v>
      </c>
      <c r="S32" s="267">
        <v>7</v>
      </c>
      <c r="T32" s="265"/>
      <c r="U32" s="255">
        <v>6</v>
      </c>
      <c r="V32" s="255">
        <f t="shared" si="6"/>
        <v>42</v>
      </c>
    </row>
    <row r="33" spans="7:22" x14ac:dyDescent="0.2">
      <c r="G33" s="255">
        <v>7</v>
      </c>
      <c r="H33" s="255">
        <v>8</v>
      </c>
      <c r="I33" s="255">
        <f t="shared" si="1"/>
        <v>56</v>
      </c>
      <c r="K33" s="258">
        <f t="shared" si="5"/>
        <v>7.64</v>
      </c>
      <c r="L33" s="255">
        <f t="shared" si="2"/>
        <v>61.12</v>
      </c>
      <c r="N33" s="256">
        <v>84</v>
      </c>
      <c r="O33" s="259">
        <f>N33/P33</f>
        <v>9.3333333333333339</v>
      </c>
      <c r="P33" s="263">
        <v>9</v>
      </c>
      <c r="Q33" s="264">
        <f t="shared" si="0"/>
        <v>8</v>
      </c>
      <c r="R33" s="269">
        <f>O$25/S33</f>
        <v>10.5</v>
      </c>
      <c r="S33" s="267">
        <v>8</v>
      </c>
      <c r="T33" s="265"/>
      <c r="U33" s="255">
        <v>7</v>
      </c>
      <c r="V33" s="255">
        <f t="shared" si="6"/>
        <v>42</v>
      </c>
    </row>
    <row r="34" spans="7:22" x14ac:dyDescent="0.2">
      <c r="G34" s="255">
        <v>7</v>
      </c>
      <c r="H34" s="255">
        <v>9</v>
      </c>
      <c r="I34" s="255">
        <f t="shared" si="1"/>
        <v>63</v>
      </c>
      <c r="K34" s="258">
        <f t="shared" si="5"/>
        <v>7.64</v>
      </c>
      <c r="L34" s="255">
        <f t="shared" si="2"/>
        <v>68.759999999999991</v>
      </c>
      <c r="N34" s="256">
        <v>84</v>
      </c>
      <c r="O34" s="259">
        <f t="shared" ref="O34:O97" si="7">N34/P34</f>
        <v>8.4</v>
      </c>
      <c r="P34" s="263">
        <v>10</v>
      </c>
      <c r="Q34" s="264">
        <f t="shared" si="0"/>
        <v>9</v>
      </c>
      <c r="R34" s="268">
        <f t="shared" si="4"/>
        <v>9.3333333333333339</v>
      </c>
      <c r="S34" s="267">
        <v>9</v>
      </c>
      <c r="T34" s="265"/>
      <c r="U34" s="255">
        <v>8</v>
      </c>
      <c r="V34" s="255">
        <f t="shared" si="6"/>
        <v>42</v>
      </c>
    </row>
    <row r="35" spans="7:22" x14ac:dyDescent="0.2">
      <c r="G35" s="255">
        <v>7</v>
      </c>
      <c r="H35" s="255">
        <v>10</v>
      </c>
      <c r="I35" s="255">
        <f t="shared" si="1"/>
        <v>70</v>
      </c>
      <c r="K35" s="258">
        <f t="shared" si="5"/>
        <v>7.64</v>
      </c>
      <c r="L35" s="255">
        <f t="shared" si="2"/>
        <v>76.399999999999991</v>
      </c>
      <c r="N35" s="256">
        <v>84</v>
      </c>
      <c r="O35" s="259">
        <f t="shared" si="7"/>
        <v>7.6363636363636367</v>
      </c>
      <c r="P35" s="263">
        <v>11</v>
      </c>
      <c r="Q35" s="264">
        <f t="shared" si="0"/>
        <v>10</v>
      </c>
      <c r="R35" s="266">
        <f t="shared" si="4"/>
        <v>8.4</v>
      </c>
      <c r="S35" s="267">
        <v>10</v>
      </c>
      <c r="T35" s="265"/>
      <c r="U35" s="255">
        <v>9</v>
      </c>
      <c r="V35" s="255">
        <f t="shared" si="6"/>
        <v>42</v>
      </c>
    </row>
    <row r="36" spans="7:22" x14ac:dyDescent="0.2">
      <c r="G36" s="255">
        <v>7</v>
      </c>
      <c r="H36" s="255">
        <v>11</v>
      </c>
      <c r="I36" s="255">
        <f t="shared" si="1"/>
        <v>77</v>
      </c>
      <c r="K36" s="258">
        <f t="shared" si="5"/>
        <v>7.64</v>
      </c>
      <c r="L36" s="255">
        <f t="shared" si="2"/>
        <v>84.039999999999992</v>
      </c>
      <c r="N36" s="256">
        <v>84</v>
      </c>
      <c r="O36" s="259">
        <f t="shared" si="7"/>
        <v>7</v>
      </c>
      <c r="P36" s="263">
        <v>12</v>
      </c>
      <c r="Q36" s="264">
        <v>11</v>
      </c>
      <c r="R36" s="266">
        <f t="shared" si="4"/>
        <v>7.6363636363636367</v>
      </c>
      <c r="S36" s="267">
        <v>11</v>
      </c>
      <c r="T36" s="265"/>
      <c r="U36" s="255">
        <v>10</v>
      </c>
      <c r="V36" s="255">
        <f t="shared" si="6"/>
        <v>42</v>
      </c>
    </row>
    <row r="37" spans="7:22" x14ac:dyDescent="0.2">
      <c r="G37" s="255">
        <v>7</v>
      </c>
      <c r="H37" s="255">
        <v>12</v>
      </c>
      <c r="I37" s="256">
        <f t="shared" si="1"/>
        <v>84</v>
      </c>
      <c r="K37" s="258">
        <f t="shared" si="5"/>
        <v>7.64</v>
      </c>
      <c r="L37" s="255">
        <f t="shared" si="2"/>
        <v>91.679999999999993</v>
      </c>
      <c r="N37" s="256">
        <v>84</v>
      </c>
      <c r="O37" s="259">
        <f t="shared" si="7"/>
        <v>6.4615384615384617</v>
      </c>
      <c r="P37" s="263">
        <v>13</v>
      </c>
      <c r="Q37" s="264">
        <f>N37/O36</f>
        <v>12</v>
      </c>
      <c r="R37" s="266">
        <f t="shared" si="4"/>
        <v>7</v>
      </c>
      <c r="S37" s="267">
        <v>12</v>
      </c>
      <c r="T37" s="265"/>
      <c r="U37" s="255">
        <v>11</v>
      </c>
      <c r="V37" s="255">
        <f t="shared" si="6"/>
        <v>42</v>
      </c>
    </row>
    <row r="38" spans="7:22" x14ac:dyDescent="0.2">
      <c r="G38" s="255">
        <v>7</v>
      </c>
      <c r="H38" s="255">
        <v>13</v>
      </c>
      <c r="I38" s="255">
        <f t="shared" si="1"/>
        <v>91</v>
      </c>
      <c r="K38" s="258">
        <f t="shared" si="5"/>
        <v>7.64</v>
      </c>
      <c r="L38" s="255">
        <f t="shared" si="2"/>
        <v>99.32</v>
      </c>
      <c r="N38" s="256">
        <v>84</v>
      </c>
      <c r="O38" s="259">
        <f t="shared" si="7"/>
        <v>6</v>
      </c>
      <c r="P38" s="263">
        <v>14</v>
      </c>
      <c r="Q38" s="264">
        <f>N38/O37</f>
        <v>13</v>
      </c>
      <c r="R38" s="266">
        <f t="shared" si="4"/>
        <v>6.4615384615384617</v>
      </c>
      <c r="S38" s="267">
        <v>13</v>
      </c>
      <c r="T38" s="265"/>
      <c r="U38" s="255">
        <v>12</v>
      </c>
      <c r="V38" s="255">
        <f t="shared" si="6"/>
        <v>42</v>
      </c>
    </row>
    <row r="39" spans="7:22" x14ac:dyDescent="0.2">
      <c r="G39" s="255">
        <v>7</v>
      </c>
      <c r="H39" s="255">
        <v>14</v>
      </c>
      <c r="I39" s="255">
        <f t="shared" si="1"/>
        <v>98</v>
      </c>
      <c r="K39" s="258">
        <f t="shared" si="5"/>
        <v>7.64</v>
      </c>
      <c r="L39" s="255">
        <f t="shared" si="2"/>
        <v>106.96</v>
      </c>
      <c r="N39" s="256">
        <v>84</v>
      </c>
      <c r="O39" s="259">
        <f t="shared" si="7"/>
        <v>5.6</v>
      </c>
      <c r="P39" s="263">
        <v>15</v>
      </c>
      <c r="Q39" s="264">
        <f t="shared" ref="Q39:Q60" si="8">N39/O39</f>
        <v>15.000000000000002</v>
      </c>
      <c r="R39" s="266">
        <f>O$25/S39</f>
        <v>6.1313868613138691</v>
      </c>
      <c r="S39" s="267">
        <v>13.7</v>
      </c>
      <c r="T39" s="265"/>
      <c r="U39" s="255">
        <v>13</v>
      </c>
      <c r="V39" s="255">
        <f t="shared" si="6"/>
        <v>42</v>
      </c>
    </row>
    <row r="40" spans="7:22" x14ac:dyDescent="0.2">
      <c r="G40" s="255">
        <v>7</v>
      </c>
      <c r="H40" s="255">
        <v>15</v>
      </c>
      <c r="I40" s="255">
        <f t="shared" si="1"/>
        <v>105</v>
      </c>
      <c r="K40" s="258">
        <f t="shared" si="5"/>
        <v>7.64</v>
      </c>
      <c r="L40" s="255">
        <f t="shared" si="2"/>
        <v>114.6</v>
      </c>
      <c r="N40" s="256">
        <v>84</v>
      </c>
      <c r="O40" s="259">
        <f t="shared" si="7"/>
        <v>5.25</v>
      </c>
      <c r="P40" s="263">
        <v>16</v>
      </c>
      <c r="Q40" s="264">
        <f t="shared" si="8"/>
        <v>16</v>
      </c>
      <c r="R40" s="266">
        <f>O$25/S40</f>
        <v>5.833333333333333</v>
      </c>
      <c r="S40" s="267">
        <v>14.4</v>
      </c>
      <c r="T40" s="265"/>
      <c r="U40" s="255">
        <v>14</v>
      </c>
      <c r="V40" s="255">
        <f t="shared" si="6"/>
        <v>42</v>
      </c>
    </row>
    <row r="41" spans="7:22" x14ac:dyDescent="0.2">
      <c r="G41" s="255">
        <v>7</v>
      </c>
      <c r="H41" s="255">
        <v>16</v>
      </c>
      <c r="I41" s="255">
        <f t="shared" si="1"/>
        <v>112</v>
      </c>
      <c r="K41" s="258">
        <f t="shared" si="5"/>
        <v>7.64</v>
      </c>
      <c r="L41" s="255">
        <f t="shared" si="2"/>
        <v>122.24</v>
      </c>
      <c r="N41" s="256">
        <v>84</v>
      </c>
      <c r="O41" s="259">
        <f t="shared" si="7"/>
        <v>4.9411764705882355</v>
      </c>
      <c r="P41" s="263">
        <v>17</v>
      </c>
      <c r="Q41" s="264">
        <f t="shared" si="8"/>
        <v>17</v>
      </c>
      <c r="R41" s="266">
        <f>O$25/S41</f>
        <v>5.6</v>
      </c>
      <c r="S41" s="267">
        <v>15</v>
      </c>
      <c r="T41" s="265"/>
      <c r="U41" s="255">
        <v>15</v>
      </c>
      <c r="V41" s="255">
        <f t="shared" si="6"/>
        <v>42</v>
      </c>
    </row>
    <row r="42" spans="7:22" x14ac:dyDescent="0.2">
      <c r="G42" s="255">
        <v>7</v>
      </c>
      <c r="H42" s="255">
        <v>17</v>
      </c>
      <c r="I42" s="255">
        <f t="shared" si="1"/>
        <v>119</v>
      </c>
      <c r="K42" s="258">
        <f t="shared" si="5"/>
        <v>7.64</v>
      </c>
      <c r="L42" s="255">
        <f t="shared" si="2"/>
        <v>129.88</v>
      </c>
      <c r="N42" s="256">
        <v>84</v>
      </c>
      <c r="O42" s="259">
        <f t="shared" si="7"/>
        <v>4.666666666666667</v>
      </c>
      <c r="P42" s="263">
        <v>18</v>
      </c>
      <c r="Q42" s="264">
        <f t="shared" si="8"/>
        <v>18</v>
      </c>
      <c r="R42" s="269">
        <f t="shared" ref="R42:R105" si="9">O$25/S42</f>
        <v>5.25</v>
      </c>
      <c r="S42" s="267">
        <v>16</v>
      </c>
      <c r="T42" s="263"/>
      <c r="U42" s="255">
        <v>16</v>
      </c>
      <c r="V42" s="255">
        <f t="shared" si="6"/>
        <v>42</v>
      </c>
    </row>
    <row r="43" spans="7:22" x14ac:dyDescent="0.2">
      <c r="G43" s="255">
        <v>7</v>
      </c>
      <c r="H43" s="255">
        <v>18</v>
      </c>
      <c r="I43" s="255">
        <f t="shared" si="1"/>
        <v>126</v>
      </c>
      <c r="K43" s="258">
        <f t="shared" si="5"/>
        <v>7.64</v>
      </c>
      <c r="L43" s="255">
        <f t="shared" si="2"/>
        <v>137.51999999999998</v>
      </c>
      <c r="N43" s="256">
        <v>84</v>
      </c>
      <c r="O43" s="259">
        <f t="shared" si="7"/>
        <v>4.4210526315789478</v>
      </c>
      <c r="P43" s="263">
        <v>19</v>
      </c>
      <c r="Q43" s="264">
        <f t="shared" si="8"/>
        <v>18.999999999999996</v>
      </c>
      <c r="R43" s="266">
        <f t="shared" si="9"/>
        <v>4.9411764705882355</v>
      </c>
      <c r="S43" s="267">
        <v>17</v>
      </c>
      <c r="T43" s="263"/>
      <c r="U43" s="255">
        <v>17</v>
      </c>
      <c r="V43" s="255">
        <f t="shared" si="6"/>
        <v>42</v>
      </c>
    </row>
    <row r="44" spans="7:22" x14ac:dyDescent="0.2">
      <c r="G44" s="255">
        <v>7</v>
      </c>
      <c r="H44" s="255">
        <v>19</v>
      </c>
      <c r="I44" s="255">
        <f t="shared" si="1"/>
        <v>133</v>
      </c>
      <c r="K44" s="258">
        <f t="shared" si="5"/>
        <v>7.64</v>
      </c>
      <c r="L44" s="255">
        <f t="shared" si="2"/>
        <v>145.16</v>
      </c>
      <c r="N44" s="256">
        <v>84</v>
      </c>
      <c r="O44" s="259">
        <f t="shared" si="7"/>
        <v>4.2</v>
      </c>
      <c r="P44" s="263">
        <v>20</v>
      </c>
      <c r="Q44" s="264">
        <f t="shared" si="8"/>
        <v>20</v>
      </c>
      <c r="R44" s="266">
        <f t="shared" si="9"/>
        <v>4.666666666666667</v>
      </c>
      <c r="S44" s="267">
        <v>18</v>
      </c>
      <c r="T44" s="263"/>
      <c r="U44" s="255">
        <v>18</v>
      </c>
      <c r="V44" s="255">
        <f t="shared" si="6"/>
        <v>42</v>
      </c>
    </row>
    <row r="45" spans="7:22" x14ac:dyDescent="0.2">
      <c r="G45" s="255">
        <v>7</v>
      </c>
      <c r="H45" s="255">
        <v>20</v>
      </c>
      <c r="I45" s="255">
        <f t="shared" si="1"/>
        <v>140</v>
      </c>
      <c r="K45" s="258">
        <f t="shared" si="5"/>
        <v>7.64</v>
      </c>
      <c r="L45" s="255">
        <f t="shared" si="2"/>
        <v>152.79999999999998</v>
      </c>
      <c r="N45" s="256">
        <v>84</v>
      </c>
      <c r="O45" s="259">
        <f t="shared" si="7"/>
        <v>4</v>
      </c>
      <c r="P45" s="263">
        <v>21</v>
      </c>
      <c r="Q45" s="264">
        <f t="shared" si="8"/>
        <v>21</v>
      </c>
      <c r="R45" s="266">
        <f t="shared" si="9"/>
        <v>4.4210526315789478</v>
      </c>
      <c r="S45" s="267">
        <v>19</v>
      </c>
      <c r="T45" s="263"/>
      <c r="U45" s="255">
        <v>19</v>
      </c>
      <c r="V45" s="255">
        <f t="shared" si="6"/>
        <v>42</v>
      </c>
    </row>
    <row r="46" spans="7:22" x14ac:dyDescent="0.2">
      <c r="G46" s="255">
        <v>7</v>
      </c>
      <c r="H46" s="255">
        <v>21</v>
      </c>
      <c r="I46" s="255">
        <f t="shared" si="1"/>
        <v>147</v>
      </c>
      <c r="K46" s="258">
        <f t="shared" si="5"/>
        <v>7.64</v>
      </c>
      <c r="L46" s="256">
        <f t="shared" si="2"/>
        <v>160.44</v>
      </c>
      <c r="N46" s="256">
        <v>84</v>
      </c>
      <c r="O46" s="259">
        <f t="shared" si="7"/>
        <v>3.8181818181818183</v>
      </c>
      <c r="P46" s="263">
        <v>22</v>
      </c>
      <c r="Q46" s="264">
        <f t="shared" si="8"/>
        <v>22</v>
      </c>
      <c r="R46" s="266">
        <f t="shared" si="9"/>
        <v>4.2</v>
      </c>
      <c r="S46" s="267">
        <v>20</v>
      </c>
      <c r="T46" s="263"/>
      <c r="U46" s="255">
        <v>20</v>
      </c>
      <c r="V46" s="255">
        <f t="shared" si="6"/>
        <v>42</v>
      </c>
    </row>
    <row r="47" spans="7:22" x14ac:dyDescent="0.2">
      <c r="G47" s="255">
        <v>7</v>
      </c>
      <c r="H47" s="255">
        <v>22</v>
      </c>
      <c r="I47" s="255">
        <f t="shared" si="1"/>
        <v>154</v>
      </c>
      <c r="K47" s="258">
        <f t="shared" si="5"/>
        <v>7.64</v>
      </c>
      <c r="L47" s="255">
        <f t="shared" si="2"/>
        <v>168.07999999999998</v>
      </c>
      <c r="N47" s="256">
        <v>84</v>
      </c>
      <c r="O47" s="259">
        <f t="shared" si="7"/>
        <v>3.652173913043478</v>
      </c>
      <c r="P47" s="263">
        <v>23</v>
      </c>
      <c r="Q47" s="264">
        <f t="shared" si="8"/>
        <v>23</v>
      </c>
      <c r="R47" s="266">
        <f t="shared" si="9"/>
        <v>4</v>
      </c>
      <c r="S47" s="267">
        <v>21</v>
      </c>
      <c r="T47" s="263"/>
      <c r="U47" s="255">
        <v>21</v>
      </c>
      <c r="V47" s="255">
        <f t="shared" si="6"/>
        <v>42</v>
      </c>
    </row>
    <row r="48" spans="7:22" x14ac:dyDescent="0.2">
      <c r="G48" s="255">
        <v>7</v>
      </c>
      <c r="H48" s="255">
        <v>23</v>
      </c>
      <c r="I48" s="255">
        <f t="shared" si="1"/>
        <v>161</v>
      </c>
      <c r="K48" s="258">
        <f t="shared" si="5"/>
        <v>7.64</v>
      </c>
      <c r="L48" s="255">
        <f t="shared" si="2"/>
        <v>175.72</v>
      </c>
      <c r="N48" s="256">
        <v>84</v>
      </c>
      <c r="O48" s="259">
        <f t="shared" si="7"/>
        <v>3.5</v>
      </c>
      <c r="P48" s="263">
        <v>24</v>
      </c>
      <c r="Q48" s="264">
        <f t="shared" si="8"/>
        <v>24</v>
      </c>
      <c r="R48" s="266">
        <f t="shared" si="9"/>
        <v>3.8181818181818183</v>
      </c>
      <c r="S48" s="267">
        <v>22</v>
      </c>
      <c r="T48" s="263"/>
      <c r="U48" s="255">
        <v>22</v>
      </c>
      <c r="V48" s="255">
        <f t="shared" si="6"/>
        <v>42</v>
      </c>
    </row>
    <row r="49" spans="7:24" x14ac:dyDescent="0.2">
      <c r="G49" s="255">
        <v>7</v>
      </c>
      <c r="H49" s="255">
        <v>24</v>
      </c>
      <c r="I49" s="255">
        <f t="shared" si="1"/>
        <v>168</v>
      </c>
      <c r="K49" s="258">
        <f t="shared" si="5"/>
        <v>7.64</v>
      </c>
      <c r="L49" s="255">
        <f t="shared" si="2"/>
        <v>183.35999999999999</v>
      </c>
      <c r="N49" s="256">
        <v>84</v>
      </c>
      <c r="O49" s="259">
        <f t="shared" si="7"/>
        <v>3.36</v>
      </c>
      <c r="P49" s="263">
        <v>25</v>
      </c>
      <c r="Q49" s="264">
        <f t="shared" si="8"/>
        <v>25</v>
      </c>
      <c r="R49" s="266">
        <f t="shared" si="9"/>
        <v>3.652173913043478</v>
      </c>
      <c r="S49" s="267">
        <v>23</v>
      </c>
      <c r="T49" s="263"/>
      <c r="U49" s="255">
        <v>23</v>
      </c>
      <c r="V49" s="255">
        <f t="shared" si="6"/>
        <v>42</v>
      </c>
    </row>
    <row r="50" spans="7:24" x14ac:dyDescent="0.2">
      <c r="G50" s="255">
        <v>7</v>
      </c>
      <c r="H50" s="255">
        <v>25</v>
      </c>
      <c r="I50" s="255">
        <f t="shared" si="1"/>
        <v>175</v>
      </c>
      <c r="K50" s="258">
        <f t="shared" si="5"/>
        <v>7.64</v>
      </c>
      <c r="L50" s="255">
        <f t="shared" si="2"/>
        <v>191</v>
      </c>
      <c r="N50" s="256">
        <v>84</v>
      </c>
      <c r="O50" s="259">
        <f t="shared" si="7"/>
        <v>3.2307692307692308</v>
      </c>
      <c r="P50" s="263">
        <v>26</v>
      </c>
      <c r="Q50" s="264">
        <f t="shared" si="8"/>
        <v>26</v>
      </c>
      <c r="R50" s="266">
        <f t="shared" si="9"/>
        <v>3.5</v>
      </c>
      <c r="S50" s="267">
        <v>24</v>
      </c>
      <c r="T50" s="263"/>
      <c r="U50" s="255">
        <v>24</v>
      </c>
      <c r="V50" s="255">
        <f t="shared" si="6"/>
        <v>42</v>
      </c>
    </row>
    <row r="51" spans="7:24" x14ac:dyDescent="0.2">
      <c r="G51" s="255">
        <v>7</v>
      </c>
      <c r="H51" s="255">
        <v>26</v>
      </c>
      <c r="I51" s="255">
        <f t="shared" si="1"/>
        <v>182</v>
      </c>
      <c r="K51" s="258">
        <f t="shared" si="5"/>
        <v>7.64</v>
      </c>
      <c r="L51" s="255">
        <f t="shared" si="2"/>
        <v>198.64</v>
      </c>
      <c r="N51" s="256">
        <v>84</v>
      </c>
      <c r="O51" s="259">
        <f t="shared" si="7"/>
        <v>3.1111111111111112</v>
      </c>
      <c r="P51" s="263">
        <v>27</v>
      </c>
      <c r="Q51" s="264">
        <f t="shared" si="8"/>
        <v>27</v>
      </c>
      <c r="R51" s="266">
        <f t="shared" si="9"/>
        <v>3.36</v>
      </c>
      <c r="S51" s="267">
        <v>25</v>
      </c>
      <c r="T51" s="263"/>
      <c r="U51" s="255">
        <v>25</v>
      </c>
      <c r="V51" s="255">
        <f t="shared" si="6"/>
        <v>42</v>
      </c>
    </row>
    <row r="52" spans="7:24" x14ac:dyDescent="0.2">
      <c r="G52" s="255">
        <v>7</v>
      </c>
      <c r="H52" s="255">
        <v>27</v>
      </c>
      <c r="I52" s="255">
        <f t="shared" si="1"/>
        <v>189</v>
      </c>
      <c r="K52" s="258">
        <f t="shared" si="5"/>
        <v>7.64</v>
      </c>
      <c r="L52" s="255">
        <f t="shared" si="2"/>
        <v>206.28</v>
      </c>
      <c r="N52" s="256">
        <v>84</v>
      </c>
      <c r="O52" s="259">
        <f t="shared" si="7"/>
        <v>3</v>
      </c>
      <c r="P52" s="263">
        <v>28</v>
      </c>
      <c r="Q52" s="264">
        <f t="shared" si="8"/>
        <v>28</v>
      </c>
      <c r="R52" s="266">
        <f t="shared" si="9"/>
        <v>3.2307692307692308</v>
      </c>
      <c r="S52" s="267">
        <v>26</v>
      </c>
      <c r="T52" s="263"/>
      <c r="U52" s="255">
        <v>26</v>
      </c>
      <c r="V52" s="255">
        <f t="shared" si="6"/>
        <v>42</v>
      </c>
      <c r="W52" s="255">
        <f>U52*100%</f>
        <v>26</v>
      </c>
      <c r="X52" s="255">
        <f>84/6</f>
        <v>14</v>
      </c>
    </row>
    <row r="53" spans="7:24" x14ac:dyDescent="0.2">
      <c r="G53" s="255">
        <v>7</v>
      </c>
      <c r="H53" s="255">
        <v>28</v>
      </c>
      <c r="I53" s="255">
        <f t="shared" si="1"/>
        <v>196</v>
      </c>
      <c r="K53" s="258">
        <f t="shared" si="5"/>
        <v>7.64</v>
      </c>
      <c r="L53" s="256">
        <f t="shared" si="2"/>
        <v>213.92</v>
      </c>
      <c r="N53" s="256">
        <v>84</v>
      </c>
      <c r="O53" s="259">
        <f t="shared" si="7"/>
        <v>2.896551724137931</v>
      </c>
      <c r="P53" s="263">
        <v>29</v>
      </c>
      <c r="Q53" s="264">
        <f t="shared" si="8"/>
        <v>29</v>
      </c>
      <c r="R53" s="266">
        <f t="shared" si="9"/>
        <v>3.1111111111111112</v>
      </c>
      <c r="S53" s="267">
        <v>27</v>
      </c>
      <c r="T53" s="263"/>
      <c r="U53" s="255">
        <v>27</v>
      </c>
      <c r="V53" s="255">
        <f t="shared" si="6"/>
        <v>42</v>
      </c>
      <c r="W53" s="262">
        <f>U53/U52</f>
        <v>1.0384615384615385</v>
      </c>
      <c r="X53" s="255">
        <f>84/12</f>
        <v>7</v>
      </c>
    </row>
    <row r="54" spans="7:24" x14ac:dyDescent="0.2">
      <c r="G54" s="255">
        <v>7</v>
      </c>
      <c r="H54" s="255">
        <v>29</v>
      </c>
      <c r="I54" s="255">
        <f t="shared" si="1"/>
        <v>203</v>
      </c>
      <c r="K54" s="258">
        <f t="shared" si="5"/>
        <v>7.64</v>
      </c>
      <c r="L54" s="255">
        <f t="shared" si="2"/>
        <v>221.56</v>
      </c>
      <c r="N54" s="256">
        <v>84</v>
      </c>
      <c r="O54" s="259">
        <f t="shared" si="7"/>
        <v>2.8</v>
      </c>
      <c r="P54" s="263">
        <v>30</v>
      </c>
      <c r="Q54" s="264"/>
      <c r="R54" s="266">
        <f t="shared" si="9"/>
        <v>3</v>
      </c>
      <c r="S54" s="267">
        <v>28</v>
      </c>
      <c r="T54" s="263"/>
      <c r="U54" s="255">
        <v>28</v>
      </c>
      <c r="V54" s="255">
        <f t="shared" si="6"/>
        <v>42</v>
      </c>
      <c r="W54" s="262">
        <f>U54/U52</f>
        <v>1.0769230769230769</v>
      </c>
      <c r="X54" s="255">
        <f>84/24</f>
        <v>3.5</v>
      </c>
    </row>
    <row r="55" spans="7:24" x14ac:dyDescent="0.2">
      <c r="G55" s="255">
        <v>7</v>
      </c>
      <c r="H55" s="255">
        <v>30</v>
      </c>
      <c r="I55" s="255">
        <f t="shared" si="1"/>
        <v>210</v>
      </c>
      <c r="K55" s="258">
        <f t="shared" si="5"/>
        <v>7.64</v>
      </c>
      <c r="L55" s="255">
        <f t="shared" si="2"/>
        <v>229.2</v>
      </c>
      <c r="N55" s="256">
        <v>84</v>
      </c>
      <c r="O55" s="259">
        <f t="shared" si="7"/>
        <v>2.7096774193548385</v>
      </c>
      <c r="P55" s="263">
        <v>31</v>
      </c>
      <c r="Q55" s="264"/>
      <c r="R55" s="266">
        <f t="shared" si="9"/>
        <v>2.896551724137931</v>
      </c>
      <c r="S55" s="267">
        <v>29</v>
      </c>
      <c r="T55" s="263"/>
      <c r="U55" s="255">
        <v>29</v>
      </c>
      <c r="V55" s="255">
        <f t="shared" si="6"/>
        <v>42</v>
      </c>
    </row>
    <row r="56" spans="7:24" x14ac:dyDescent="0.2">
      <c r="G56" s="255">
        <v>7</v>
      </c>
      <c r="H56" s="255">
        <v>31</v>
      </c>
      <c r="I56" s="255">
        <f t="shared" si="1"/>
        <v>217</v>
      </c>
      <c r="K56" s="258">
        <f t="shared" si="5"/>
        <v>7.64</v>
      </c>
      <c r="L56" s="255">
        <f t="shared" si="2"/>
        <v>236.84</v>
      </c>
      <c r="N56" s="256">
        <v>84</v>
      </c>
      <c r="O56" s="259">
        <f t="shared" si="7"/>
        <v>2.625</v>
      </c>
      <c r="P56" s="263">
        <v>32</v>
      </c>
      <c r="Q56" s="264"/>
      <c r="R56" s="266">
        <f t="shared" si="9"/>
        <v>2.8</v>
      </c>
      <c r="S56" s="267">
        <v>30</v>
      </c>
      <c r="T56" s="263"/>
      <c r="U56" s="255">
        <v>30</v>
      </c>
      <c r="V56" s="255">
        <f t="shared" si="6"/>
        <v>42</v>
      </c>
    </row>
    <row r="57" spans="7:24" x14ac:dyDescent="0.2">
      <c r="G57" s="255">
        <v>7</v>
      </c>
      <c r="H57" s="255">
        <v>32</v>
      </c>
      <c r="I57" s="255">
        <f t="shared" si="1"/>
        <v>224</v>
      </c>
      <c r="K57" s="258">
        <f t="shared" si="5"/>
        <v>7.64</v>
      </c>
      <c r="L57" s="255">
        <f t="shared" si="2"/>
        <v>244.48</v>
      </c>
      <c r="N57" s="256">
        <v>84</v>
      </c>
      <c r="O57" s="259">
        <f t="shared" si="7"/>
        <v>2.5454545454545454</v>
      </c>
      <c r="P57" s="263">
        <v>33</v>
      </c>
      <c r="Q57" s="264"/>
      <c r="R57" s="266">
        <f t="shared" si="9"/>
        <v>2.7096774193548385</v>
      </c>
      <c r="S57" s="267">
        <v>31</v>
      </c>
      <c r="T57" s="263"/>
      <c r="U57" s="255">
        <v>31</v>
      </c>
      <c r="V57" s="255">
        <f t="shared" si="6"/>
        <v>42</v>
      </c>
    </row>
    <row r="58" spans="7:24" x14ac:dyDescent="0.2">
      <c r="G58" s="255">
        <v>7</v>
      </c>
      <c r="H58" s="255">
        <v>33</v>
      </c>
      <c r="I58" s="255">
        <f t="shared" si="1"/>
        <v>231</v>
      </c>
      <c r="K58" s="258">
        <f t="shared" si="5"/>
        <v>7.64</v>
      </c>
      <c r="L58" s="255">
        <f t="shared" si="2"/>
        <v>252.11999999999998</v>
      </c>
      <c r="N58" s="256">
        <v>84</v>
      </c>
      <c r="O58" s="259">
        <f t="shared" si="7"/>
        <v>2.4705882352941178</v>
      </c>
      <c r="P58" s="263">
        <v>34</v>
      </c>
      <c r="Q58" s="264"/>
      <c r="R58" s="266">
        <f t="shared" si="9"/>
        <v>2.625</v>
      </c>
      <c r="S58" s="267">
        <v>32</v>
      </c>
      <c r="T58" s="263"/>
      <c r="U58" s="255">
        <v>32</v>
      </c>
      <c r="V58" s="255">
        <f t="shared" si="6"/>
        <v>42</v>
      </c>
    </row>
    <row r="59" spans="7:24" x14ac:dyDescent="0.2">
      <c r="G59" s="255">
        <v>7</v>
      </c>
      <c r="H59" s="255">
        <v>34</v>
      </c>
      <c r="I59" s="255">
        <f t="shared" si="1"/>
        <v>238</v>
      </c>
      <c r="K59" s="258">
        <f t="shared" si="5"/>
        <v>7.64</v>
      </c>
      <c r="L59" s="255">
        <f t="shared" si="2"/>
        <v>259.76</v>
      </c>
      <c r="N59" s="256">
        <v>84</v>
      </c>
      <c r="O59" s="259">
        <f t="shared" si="7"/>
        <v>2.4</v>
      </c>
      <c r="P59" s="263">
        <v>35</v>
      </c>
      <c r="Q59" s="264"/>
      <c r="R59" s="266">
        <f t="shared" si="9"/>
        <v>2.5454545454545454</v>
      </c>
      <c r="S59" s="267">
        <v>33</v>
      </c>
      <c r="T59" s="263"/>
      <c r="U59" s="255">
        <v>33</v>
      </c>
      <c r="V59" s="255">
        <f t="shared" si="6"/>
        <v>42</v>
      </c>
    </row>
    <row r="60" spans="7:24" x14ac:dyDescent="0.2">
      <c r="G60" s="255">
        <v>7</v>
      </c>
      <c r="H60" s="255">
        <v>35</v>
      </c>
      <c r="I60" s="255">
        <f t="shared" si="1"/>
        <v>245</v>
      </c>
      <c r="K60" s="258">
        <f t="shared" si="5"/>
        <v>7.64</v>
      </c>
      <c r="L60" s="255">
        <f t="shared" si="2"/>
        <v>267.39999999999998</v>
      </c>
      <c r="N60" s="256">
        <v>84</v>
      </c>
      <c r="O60" s="259">
        <f t="shared" si="7"/>
        <v>2.3333333333333335</v>
      </c>
      <c r="P60" s="255">
        <v>36</v>
      </c>
      <c r="Q60" s="264">
        <f t="shared" si="8"/>
        <v>36</v>
      </c>
      <c r="R60" s="266">
        <f t="shared" si="9"/>
        <v>2.4705882352941178</v>
      </c>
      <c r="S60" s="267">
        <v>34</v>
      </c>
      <c r="T60" s="263"/>
      <c r="U60" s="255">
        <v>34</v>
      </c>
      <c r="V60" s="255">
        <f t="shared" si="6"/>
        <v>42</v>
      </c>
    </row>
    <row r="61" spans="7:24" x14ac:dyDescent="0.2">
      <c r="G61" s="255">
        <v>7</v>
      </c>
      <c r="H61" s="255">
        <v>36</v>
      </c>
      <c r="I61" s="255">
        <f t="shared" si="1"/>
        <v>252</v>
      </c>
      <c r="K61" s="258">
        <f t="shared" si="5"/>
        <v>7.64</v>
      </c>
      <c r="L61" s="255">
        <f t="shared" si="2"/>
        <v>275.03999999999996</v>
      </c>
      <c r="N61" s="256">
        <v>84</v>
      </c>
      <c r="O61" s="259">
        <f t="shared" si="7"/>
        <v>2.2702702702702702</v>
      </c>
      <c r="P61" s="255">
        <v>37</v>
      </c>
      <c r="Q61" s="260"/>
      <c r="R61" s="266">
        <f t="shared" si="9"/>
        <v>2.4</v>
      </c>
      <c r="S61" s="267">
        <v>35</v>
      </c>
      <c r="U61" s="255">
        <v>35</v>
      </c>
      <c r="V61" s="255">
        <f t="shared" si="6"/>
        <v>42</v>
      </c>
    </row>
    <row r="62" spans="7:24" x14ac:dyDescent="0.2">
      <c r="G62" s="255">
        <v>7</v>
      </c>
      <c r="H62" s="255">
        <v>37</v>
      </c>
      <c r="I62" s="255">
        <f t="shared" si="1"/>
        <v>259</v>
      </c>
      <c r="K62" s="258">
        <f t="shared" si="5"/>
        <v>7.64</v>
      </c>
      <c r="L62" s="255">
        <f t="shared" si="2"/>
        <v>282.68</v>
      </c>
      <c r="N62" s="256">
        <v>84</v>
      </c>
      <c r="O62" s="259">
        <f t="shared" si="7"/>
        <v>2.2105263157894739</v>
      </c>
      <c r="P62" s="255">
        <v>38</v>
      </c>
      <c r="Q62" s="260"/>
      <c r="R62" s="266">
        <f t="shared" si="9"/>
        <v>2.3333333333333335</v>
      </c>
      <c r="S62" s="267">
        <v>36</v>
      </c>
      <c r="U62" s="255">
        <v>36</v>
      </c>
      <c r="V62" s="255">
        <f t="shared" si="6"/>
        <v>42</v>
      </c>
    </row>
    <row r="63" spans="7:24" x14ac:dyDescent="0.2">
      <c r="G63" s="255">
        <v>7</v>
      </c>
      <c r="H63" s="255">
        <v>38</v>
      </c>
      <c r="I63" s="255">
        <f t="shared" si="1"/>
        <v>266</v>
      </c>
      <c r="K63" s="258">
        <f t="shared" si="5"/>
        <v>7.64</v>
      </c>
      <c r="L63" s="255">
        <f t="shared" si="2"/>
        <v>290.32</v>
      </c>
      <c r="N63" s="256">
        <v>84</v>
      </c>
      <c r="O63" s="259">
        <f t="shared" si="7"/>
        <v>2.1538461538461537</v>
      </c>
      <c r="P63" s="255">
        <v>39</v>
      </c>
      <c r="Q63" s="260"/>
      <c r="R63" s="266">
        <f t="shared" si="9"/>
        <v>2.2702702702702702</v>
      </c>
      <c r="S63" s="267">
        <v>37</v>
      </c>
      <c r="U63" s="255">
        <v>37</v>
      </c>
      <c r="V63" s="255">
        <f t="shared" si="6"/>
        <v>42</v>
      </c>
    </row>
    <row r="64" spans="7:24" x14ac:dyDescent="0.2">
      <c r="G64" s="255">
        <v>7</v>
      </c>
      <c r="H64" s="255">
        <v>39</v>
      </c>
      <c r="I64" s="255">
        <f t="shared" si="1"/>
        <v>273</v>
      </c>
      <c r="K64" s="258">
        <f t="shared" si="5"/>
        <v>7.64</v>
      </c>
      <c r="L64" s="255">
        <f t="shared" si="2"/>
        <v>297.95999999999998</v>
      </c>
      <c r="N64" s="256">
        <v>84</v>
      </c>
      <c r="O64" s="259">
        <f t="shared" si="7"/>
        <v>2.1</v>
      </c>
      <c r="P64" s="255">
        <v>40</v>
      </c>
      <c r="Q64" s="260"/>
      <c r="R64" s="266">
        <f t="shared" si="9"/>
        <v>2.2105263157894739</v>
      </c>
      <c r="S64" s="267">
        <v>38</v>
      </c>
      <c r="U64" s="255">
        <v>38</v>
      </c>
      <c r="V64" s="255">
        <f t="shared" si="6"/>
        <v>42</v>
      </c>
    </row>
    <row r="65" spans="5:22" x14ac:dyDescent="0.2">
      <c r="G65" s="255">
        <v>7</v>
      </c>
      <c r="H65" s="255">
        <v>40</v>
      </c>
      <c r="I65" s="255">
        <f t="shared" si="1"/>
        <v>280</v>
      </c>
      <c r="K65" s="258">
        <f t="shared" si="5"/>
        <v>7.64</v>
      </c>
      <c r="L65" s="255">
        <f t="shared" si="2"/>
        <v>305.59999999999997</v>
      </c>
      <c r="N65" s="256">
        <v>84</v>
      </c>
      <c r="O65" s="259">
        <f t="shared" si="7"/>
        <v>2.0487804878048781</v>
      </c>
      <c r="P65" s="255">
        <v>41</v>
      </c>
      <c r="Q65" s="260"/>
      <c r="R65" s="266">
        <f t="shared" si="9"/>
        <v>2.1538461538461537</v>
      </c>
      <c r="S65" s="267">
        <v>39</v>
      </c>
      <c r="U65" s="255">
        <v>39</v>
      </c>
      <c r="V65" s="255">
        <f t="shared" si="6"/>
        <v>42</v>
      </c>
    </row>
    <row r="66" spans="5:22" x14ac:dyDescent="0.2">
      <c r="G66" s="255">
        <v>7</v>
      </c>
      <c r="H66" s="255">
        <v>41</v>
      </c>
      <c r="I66" s="255">
        <f t="shared" si="1"/>
        <v>287</v>
      </c>
      <c r="K66" s="258">
        <f t="shared" si="5"/>
        <v>7.64</v>
      </c>
      <c r="L66" s="255">
        <f t="shared" si="2"/>
        <v>313.24</v>
      </c>
      <c r="N66" s="256">
        <v>84</v>
      </c>
      <c r="O66" s="259">
        <f t="shared" si="7"/>
        <v>2</v>
      </c>
      <c r="P66" s="255">
        <v>42</v>
      </c>
      <c r="Q66" s="260"/>
      <c r="R66" s="266">
        <f t="shared" si="9"/>
        <v>2.1</v>
      </c>
      <c r="S66" s="267">
        <v>40</v>
      </c>
      <c r="U66" s="255">
        <v>40</v>
      </c>
      <c r="V66" s="255">
        <f t="shared" si="6"/>
        <v>42</v>
      </c>
    </row>
    <row r="67" spans="5:22" x14ac:dyDescent="0.2">
      <c r="G67" s="255">
        <v>7</v>
      </c>
      <c r="H67" s="255">
        <v>42</v>
      </c>
      <c r="I67" s="255">
        <f t="shared" si="1"/>
        <v>294</v>
      </c>
      <c r="K67" s="258">
        <f t="shared" si="5"/>
        <v>7.64</v>
      </c>
      <c r="L67" s="255">
        <f t="shared" si="2"/>
        <v>320.88</v>
      </c>
      <c r="N67" s="256">
        <v>84</v>
      </c>
      <c r="O67" s="259">
        <f t="shared" si="7"/>
        <v>1.9534883720930232</v>
      </c>
      <c r="P67" s="255">
        <v>43</v>
      </c>
      <c r="Q67" s="260">
        <f>N67/O67</f>
        <v>43</v>
      </c>
      <c r="R67" s="266">
        <f t="shared" si="9"/>
        <v>2.0487804878048781</v>
      </c>
      <c r="S67" s="267">
        <v>41</v>
      </c>
      <c r="U67" s="255">
        <v>41</v>
      </c>
      <c r="V67" s="255">
        <f t="shared" si="6"/>
        <v>42</v>
      </c>
    </row>
    <row r="68" spans="5:22" x14ac:dyDescent="0.2">
      <c r="G68" s="255">
        <v>7</v>
      </c>
      <c r="H68" s="255">
        <v>43</v>
      </c>
      <c r="I68" s="255">
        <f t="shared" si="1"/>
        <v>301</v>
      </c>
      <c r="K68" s="258">
        <f t="shared" si="5"/>
        <v>7.64</v>
      </c>
      <c r="L68" s="255">
        <f t="shared" si="2"/>
        <v>328.52</v>
      </c>
      <c r="N68" s="256">
        <v>84</v>
      </c>
      <c r="O68" s="259">
        <f t="shared" si="7"/>
        <v>1.9090909090909092</v>
      </c>
      <c r="P68" s="255">
        <v>44</v>
      </c>
      <c r="R68" s="266">
        <f t="shared" si="9"/>
        <v>2</v>
      </c>
      <c r="S68" s="267">
        <v>42</v>
      </c>
      <c r="U68" s="255">
        <v>42</v>
      </c>
      <c r="V68" s="255">
        <f t="shared" si="6"/>
        <v>42</v>
      </c>
    </row>
    <row r="69" spans="5:22" x14ac:dyDescent="0.2">
      <c r="G69" s="255">
        <v>7</v>
      </c>
      <c r="H69" s="255">
        <v>44</v>
      </c>
      <c r="I69" s="255">
        <f t="shared" si="1"/>
        <v>308</v>
      </c>
      <c r="K69" s="258">
        <f t="shared" si="5"/>
        <v>7.64</v>
      </c>
      <c r="L69" s="255">
        <f t="shared" si="2"/>
        <v>336.15999999999997</v>
      </c>
      <c r="N69" s="256">
        <v>84</v>
      </c>
      <c r="O69" s="259">
        <f t="shared" si="7"/>
        <v>1.8666666666666667</v>
      </c>
      <c r="P69" s="255">
        <v>45</v>
      </c>
      <c r="R69" s="266">
        <f t="shared" si="9"/>
        <v>1.9534883720930232</v>
      </c>
      <c r="S69" s="267">
        <v>43</v>
      </c>
      <c r="U69" s="255">
        <v>43</v>
      </c>
      <c r="V69" s="255">
        <f t="shared" si="6"/>
        <v>42</v>
      </c>
    </row>
    <row r="70" spans="5:22" x14ac:dyDescent="0.2">
      <c r="G70" s="255">
        <v>7</v>
      </c>
      <c r="H70" s="255">
        <v>45</v>
      </c>
      <c r="I70" s="255">
        <f t="shared" si="1"/>
        <v>315</v>
      </c>
      <c r="K70" s="258">
        <f t="shared" si="5"/>
        <v>7.64</v>
      </c>
      <c r="L70" s="255">
        <f t="shared" si="2"/>
        <v>343.8</v>
      </c>
      <c r="N70" s="256">
        <v>84</v>
      </c>
      <c r="O70" s="259">
        <f t="shared" si="7"/>
        <v>1.826086956521739</v>
      </c>
      <c r="P70" s="255">
        <v>46</v>
      </c>
      <c r="R70" s="266">
        <f t="shared" si="9"/>
        <v>1.9090909090909092</v>
      </c>
      <c r="S70" s="267">
        <v>44</v>
      </c>
      <c r="U70" s="255">
        <v>44</v>
      </c>
      <c r="V70" s="255">
        <f t="shared" si="6"/>
        <v>42</v>
      </c>
    </row>
    <row r="71" spans="5:22" x14ac:dyDescent="0.2">
      <c r="G71" s="255">
        <v>7</v>
      </c>
      <c r="H71" s="255">
        <v>46</v>
      </c>
      <c r="I71" s="255">
        <f t="shared" si="1"/>
        <v>322</v>
      </c>
      <c r="K71" s="258">
        <f t="shared" si="5"/>
        <v>7.64</v>
      </c>
      <c r="L71" s="255">
        <f t="shared" si="2"/>
        <v>351.44</v>
      </c>
      <c r="N71" s="256">
        <v>84</v>
      </c>
      <c r="O71" s="259">
        <f t="shared" si="7"/>
        <v>1.7872340425531914</v>
      </c>
      <c r="P71" s="255">
        <v>47</v>
      </c>
      <c r="R71" s="266">
        <f t="shared" si="9"/>
        <v>1.8666666666666667</v>
      </c>
      <c r="S71" s="267">
        <v>45</v>
      </c>
      <c r="U71" s="255">
        <v>45</v>
      </c>
      <c r="V71" s="255">
        <f t="shared" si="6"/>
        <v>42</v>
      </c>
    </row>
    <row r="72" spans="5:22" x14ac:dyDescent="0.2">
      <c r="E72" s="255" t="s">
        <v>55</v>
      </c>
      <c r="G72" s="255">
        <v>7</v>
      </c>
      <c r="H72" s="255">
        <v>47</v>
      </c>
      <c r="I72" s="255">
        <f t="shared" si="1"/>
        <v>329</v>
      </c>
      <c r="K72" s="258">
        <f t="shared" si="5"/>
        <v>7.64</v>
      </c>
      <c r="L72" s="255">
        <f t="shared" si="2"/>
        <v>359.08</v>
      </c>
      <c r="N72" s="256">
        <v>84</v>
      </c>
      <c r="O72" s="259">
        <f t="shared" si="7"/>
        <v>1.75</v>
      </c>
      <c r="P72" s="255">
        <v>48</v>
      </c>
      <c r="R72" s="266">
        <f t="shared" si="9"/>
        <v>1.826086956521739</v>
      </c>
      <c r="S72" s="267">
        <v>46</v>
      </c>
      <c r="U72" s="255">
        <v>46</v>
      </c>
      <c r="V72" s="255">
        <f t="shared" si="6"/>
        <v>42</v>
      </c>
    </row>
    <row r="73" spans="5:22" x14ac:dyDescent="0.2">
      <c r="G73" s="255">
        <v>7</v>
      </c>
      <c r="H73" s="255">
        <v>48</v>
      </c>
      <c r="I73" s="255">
        <f t="shared" si="1"/>
        <v>336</v>
      </c>
      <c r="K73" s="258">
        <f t="shared" si="5"/>
        <v>7.64</v>
      </c>
      <c r="L73" s="255">
        <f t="shared" si="2"/>
        <v>366.71999999999997</v>
      </c>
      <c r="N73" s="256">
        <v>84</v>
      </c>
      <c r="O73" s="259">
        <f t="shared" si="7"/>
        <v>1.7142857142857142</v>
      </c>
      <c r="P73" s="255">
        <v>49</v>
      </c>
      <c r="R73" s="266">
        <f t="shared" si="9"/>
        <v>1.7872340425531914</v>
      </c>
      <c r="S73" s="267">
        <v>47</v>
      </c>
      <c r="U73" s="255">
        <v>47</v>
      </c>
      <c r="V73" s="255">
        <f t="shared" si="6"/>
        <v>42</v>
      </c>
    </row>
    <row r="74" spans="5:22" x14ac:dyDescent="0.2">
      <c r="G74" s="255">
        <v>7</v>
      </c>
      <c r="H74" s="255">
        <v>49</v>
      </c>
      <c r="I74" s="255">
        <f t="shared" si="1"/>
        <v>343</v>
      </c>
      <c r="K74" s="258">
        <f t="shared" si="5"/>
        <v>7.64</v>
      </c>
      <c r="L74" s="255">
        <f t="shared" si="2"/>
        <v>374.35999999999996</v>
      </c>
      <c r="N74" s="256">
        <v>84</v>
      </c>
      <c r="O74" s="259">
        <f t="shared" si="7"/>
        <v>1.68</v>
      </c>
      <c r="P74" s="255">
        <v>50</v>
      </c>
      <c r="R74" s="266">
        <f t="shared" si="9"/>
        <v>1.75</v>
      </c>
      <c r="S74" s="267">
        <v>48</v>
      </c>
      <c r="U74" s="255">
        <v>48</v>
      </c>
      <c r="V74" s="255">
        <f t="shared" si="6"/>
        <v>42</v>
      </c>
    </row>
    <row r="75" spans="5:22" x14ac:dyDescent="0.2">
      <c r="G75" s="255">
        <v>7</v>
      </c>
      <c r="H75" s="255">
        <v>50</v>
      </c>
      <c r="I75" s="255">
        <f t="shared" si="1"/>
        <v>350</v>
      </c>
      <c r="K75" s="258">
        <f t="shared" si="5"/>
        <v>7.64</v>
      </c>
      <c r="L75" s="255">
        <f t="shared" si="2"/>
        <v>382</v>
      </c>
      <c r="N75" s="256">
        <v>84</v>
      </c>
      <c r="O75" s="259">
        <f t="shared" si="7"/>
        <v>1.6470588235294117</v>
      </c>
      <c r="P75" s="255">
        <v>51</v>
      </c>
      <c r="R75" s="266">
        <f t="shared" si="9"/>
        <v>1.7142857142857142</v>
      </c>
      <c r="S75" s="267">
        <v>49</v>
      </c>
      <c r="U75" s="255">
        <v>49</v>
      </c>
      <c r="V75" s="255">
        <f t="shared" si="6"/>
        <v>42</v>
      </c>
    </row>
    <row r="76" spans="5:22" x14ac:dyDescent="0.2">
      <c r="G76" s="255">
        <v>7</v>
      </c>
      <c r="H76" s="255">
        <v>51</v>
      </c>
      <c r="I76" s="255">
        <f t="shared" si="1"/>
        <v>357</v>
      </c>
      <c r="K76" s="258">
        <f t="shared" si="5"/>
        <v>7.64</v>
      </c>
      <c r="L76" s="255">
        <f t="shared" si="2"/>
        <v>389.64</v>
      </c>
      <c r="N76" s="256">
        <v>84</v>
      </c>
      <c r="O76" s="259">
        <f t="shared" si="7"/>
        <v>1.6153846153846154</v>
      </c>
      <c r="P76" s="255">
        <v>52</v>
      </c>
      <c r="R76" s="266">
        <f t="shared" si="9"/>
        <v>1.68</v>
      </c>
      <c r="S76" s="267">
        <v>50</v>
      </c>
      <c r="U76" s="255">
        <v>50</v>
      </c>
      <c r="V76" s="255">
        <f t="shared" si="6"/>
        <v>42</v>
      </c>
    </row>
    <row r="77" spans="5:22" x14ac:dyDescent="0.2">
      <c r="G77" s="255">
        <v>7</v>
      </c>
      <c r="H77" s="255">
        <v>52</v>
      </c>
      <c r="I77" s="255">
        <f t="shared" si="1"/>
        <v>364</v>
      </c>
      <c r="K77" s="258">
        <f t="shared" si="5"/>
        <v>7.64</v>
      </c>
      <c r="L77" s="255">
        <f t="shared" si="2"/>
        <v>397.28</v>
      </c>
      <c r="N77" s="256">
        <v>84</v>
      </c>
      <c r="O77" s="259">
        <f t="shared" si="7"/>
        <v>1.5849056603773586</v>
      </c>
      <c r="P77" s="255">
        <v>53</v>
      </c>
      <c r="R77" s="266">
        <f t="shared" si="9"/>
        <v>1.6470588235294117</v>
      </c>
      <c r="S77" s="267">
        <v>51</v>
      </c>
      <c r="U77" s="255">
        <v>51</v>
      </c>
      <c r="V77" s="255">
        <f t="shared" si="6"/>
        <v>42</v>
      </c>
    </row>
    <row r="78" spans="5:22" x14ac:dyDescent="0.2">
      <c r="G78" s="255">
        <v>7</v>
      </c>
      <c r="H78" s="255">
        <v>53</v>
      </c>
      <c r="I78" s="255">
        <f t="shared" si="1"/>
        <v>371</v>
      </c>
      <c r="K78" s="258">
        <f t="shared" si="5"/>
        <v>7.64</v>
      </c>
      <c r="L78" s="255">
        <f t="shared" si="2"/>
        <v>404.91999999999996</v>
      </c>
      <c r="N78" s="256">
        <v>84</v>
      </c>
      <c r="O78" s="259">
        <f t="shared" si="7"/>
        <v>1.5555555555555556</v>
      </c>
      <c r="P78" s="255">
        <v>54</v>
      </c>
      <c r="R78" s="266">
        <f t="shared" si="9"/>
        <v>1.6153846153846154</v>
      </c>
      <c r="S78" s="267">
        <v>52</v>
      </c>
      <c r="U78" s="255">
        <v>52</v>
      </c>
      <c r="V78" s="255">
        <f t="shared" si="6"/>
        <v>42</v>
      </c>
    </row>
    <row r="79" spans="5:22" x14ac:dyDescent="0.2">
      <c r="G79" s="255">
        <v>7</v>
      </c>
      <c r="H79" s="255">
        <v>54</v>
      </c>
      <c r="I79" s="255">
        <f t="shared" si="1"/>
        <v>378</v>
      </c>
      <c r="K79" s="258">
        <f t="shared" si="5"/>
        <v>7.64</v>
      </c>
      <c r="L79" s="255">
        <f t="shared" si="2"/>
        <v>412.56</v>
      </c>
      <c r="N79" s="256">
        <v>84</v>
      </c>
      <c r="O79" s="259">
        <f t="shared" si="7"/>
        <v>1.5272727272727273</v>
      </c>
      <c r="P79" s="255">
        <v>55</v>
      </c>
      <c r="R79" s="266">
        <f t="shared" si="9"/>
        <v>1.5849056603773586</v>
      </c>
      <c r="S79" s="267">
        <v>53</v>
      </c>
      <c r="U79" s="255">
        <v>53</v>
      </c>
      <c r="V79" s="255">
        <f t="shared" si="6"/>
        <v>42</v>
      </c>
    </row>
    <row r="80" spans="5:22" x14ac:dyDescent="0.2">
      <c r="G80" s="255">
        <v>7</v>
      </c>
      <c r="H80" s="255">
        <v>55</v>
      </c>
      <c r="I80" s="255">
        <f t="shared" si="1"/>
        <v>385</v>
      </c>
      <c r="K80" s="258">
        <f t="shared" si="5"/>
        <v>7.64</v>
      </c>
      <c r="L80" s="255">
        <f t="shared" si="2"/>
        <v>420.2</v>
      </c>
      <c r="N80" s="256">
        <v>84</v>
      </c>
      <c r="O80" s="259">
        <f t="shared" si="7"/>
        <v>1.5</v>
      </c>
      <c r="P80" s="255">
        <v>56</v>
      </c>
      <c r="R80" s="266">
        <f t="shared" si="9"/>
        <v>1.5555555555555556</v>
      </c>
      <c r="S80" s="267">
        <v>54</v>
      </c>
      <c r="U80" s="255">
        <v>54</v>
      </c>
      <c r="V80" s="255">
        <f t="shared" si="6"/>
        <v>42</v>
      </c>
    </row>
    <row r="81" spans="7:22" x14ac:dyDescent="0.2">
      <c r="G81" s="255">
        <v>7</v>
      </c>
      <c r="H81" s="255">
        <v>56</v>
      </c>
      <c r="I81" s="255">
        <f t="shared" si="1"/>
        <v>392</v>
      </c>
      <c r="K81" s="258">
        <f t="shared" si="5"/>
        <v>7.64</v>
      </c>
      <c r="L81" s="255">
        <f t="shared" si="2"/>
        <v>427.84</v>
      </c>
      <c r="N81" s="256">
        <v>84</v>
      </c>
      <c r="O81" s="259">
        <f t="shared" si="7"/>
        <v>1.4736842105263157</v>
      </c>
      <c r="P81" s="255">
        <v>57</v>
      </c>
      <c r="R81" s="266">
        <f t="shared" si="9"/>
        <v>1.5272727272727273</v>
      </c>
      <c r="S81" s="267">
        <v>55</v>
      </c>
      <c r="U81" s="255">
        <v>55</v>
      </c>
      <c r="V81" s="255">
        <f t="shared" si="6"/>
        <v>42</v>
      </c>
    </row>
    <row r="82" spans="7:22" x14ac:dyDescent="0.2">
      <c r="G82" s="255">
        <v>7</v>
      </c>
      <c r="H82" s="255">
        <v>57</v>
      </c>
      <c r="I82" s="255">
        <f t="shared" si="1"/>
        <v>399</v>
      </c>
      <c r="K82" s="258">
        <f t="shared" si="5"/>
        <v>7.64</v>
      </c>
      <c r="L82" s="255">
        <f t="shared" si="2"/>
        <v>435.47999999999996</v>
      </c>
      <c r="N82" s="256">
        <v>84</v>
      </c>
      <c r="O82" s="259">
        <f t="shared" si="7"/>
        <v>1.4482758620689655</v>
      </c>
      <c r="P82" s="255">
        <v>58</v>
      </c>
      <c r="R82" s="266">
        <f t="shared" si="9"/>
        <v>1.5</v>
      </c>
      <c r="S82" s="267">
        <v>56</v>
      </c>
      <c r="U82" s="255">
        <v>56</v>
      </c>
      <c r="V82" s="255">
        <f t="shared" si="6"/>
        <v>42</v>
      </c>
    </row>
    <row r="83" spans="7:22" x14ac:dyDescent="0.2">
      <c r="G83" s="255">
        <v>7</v>
      </c>
      <c r="H83" s="255">
        <v>58</v>
      </c>
      <c r="I83" s="255">
        <f t="shared" si="1"/>
        <v>406</v>
      </c>
      <c r="K83" s="258">
        <f t="shared" si="5"/>
        <v>7.64</v>
      </c>
      <c r="L83" s="255">
        <f t="shared" si="2"/>
        <v>443.12</v>
      </c>
      <c r="N83" s="256">
        <v>84</v>
      </c>
      <c r="O83" s="259">
        <f t="shared" si="7"/>
        <v>1.423728813559322</v>
      </c>
      <c r="P83" s="255">
        <v>59</v>
      </c>
      <c r="R83" s="266">
        <f t="shared" si="9"/>
        <v>1.4736842105263157</v>
      </c>
      <c r="S83" s="267">
        <v>57</v>
      </c>
      <c r="U83" s="255">
        <v>57</v>
      </c>
      <c r="V83" s="255">
        <f t="shared" si="6"/>
        <v>42</v>
      </c>
    </row>
    <row r="84" spans="7:22" x14ac:dyDescent="0.2">
      <c r="G84" s="255">
        <v>7</v>
      </c>
      <c r="H84" s="255">
        <v>59</v>
      </c>
      <c r="I84" s="255">
        <f t="shared" si="1"/>
        <v>413</v>
      </c>
      <c r="K84" s="258">
        <f t="shared" si="5"/>
        <v>7.64</v>
      </c>
      <c r="L84" s="255">
        <f t="shared" si="2"/>
        <v>450.76</v>
      </c>
      <c r="N84" s="256">
        <v>84</v>
      </c>
      <c r="O84" s="259">
        <f t="shared" si="7"/>
        <v>1.4</v>
      </c>
      <c r="P84" s="255">
        <v>60</v>
      </c>
      <c r="R84" s="266">
        <f t="shared" si="9"/>
        <v>1.4482758620689655</v>
      </c>
      <c r="S84" s="267">
        <v>58</v>
      </c>
      <c r="U84" s="255">
        <v>58</v>
      </c>
      <c r="V84" s="255">
        <f t="shared" si="6"/>
        <v>42</v>
      </c>
    </row>
    <row r="85" spans="7:22" x14ac:dyDescent="0.2">
      <c r="G85" s="255">
        <v>7</v>
      </c>
      <c r="H85" s="255">
        <v>60</v>
      </c>
      <c r="I85" s="255">
        <f t="shared" si="1"/>
        <v>420</v>
      </c>
      <c r="K85" s="258">
        <f t="shared" si="5"/>
        <v>7.64</v>
      </c>
      <c r="L85" s="255">
        <f t="shared" si="2"/>
        <v>458.4</v>
      </c>
      <c r="N85" s="256">
        <v>84</v>
      </c>
      <c r="O85" s="259">
        <f t="shared" si="7"/>
        <v>1.3770491803278688</v>
      </c>
      <c r="P85" s="255">
        <v>61</v>
      </c>
      <c r="R85" s="266">
        <f t="shared" si="9"/>
        <v>1.423728813559322</v>
      </c>
      <c r="S85" s="267">
        <v>59</v>
      </c>
      <c r="U85" s="255">
        <v>59</v>
      </c>
      <c r="V85" s="255">
        <f t="shared" si="6"/>
        <v>42</v>
      </c>
    </row>
    <row r="86" spans="7:22" x14ac:dyDescent="0.2">
      <c r="G86" s="255">
        <v>7</v>
      </c>
      <c r="H86" s="255">
        <v>61</v>
      </c>
      <c r="I86" s="255">
        <f t="shared" si="1"/>
        <v>427</v>
      </c>
      <c r="K86" s="258">
        <f t="shared" si="5"/>
        <v>7.64</v>
      </c>
      <c r="L86" s="255">
        <f t="shared" si="2"/>
        <v>466.03999999999996</v>
      </c>
      <c r="N86" s="256">
        <v>84</v>
      </c>
      <c r="O86" s="259">
        <f t="shared" si="7"/>
        <v>1.3548387096774193</v>
      </c>
      <c r="P86" s="255">
        <v>62</v>
      </c>
      <c r="R86" s="266">
        <f t="shared" si="9"/>
        <v>1.4</v>
      </c>
      <c r="S86" s="267">
        <v>60</v>
      </c>
      <c r="U86" s="255">
        <v>60</v>
      </c>
      <c r="V86" s="255">
        <f t="shared" si="6"/>
        <v>42</v>
      </c>
    </row>
    <row r="87" spans="7:22" x14ac:dyDescent="0.2">
      <c r="G87" s="255">
        <v>7</v>
      </c>
      <c r="H87" s="255">
        <v>62</v>
      </c>
      <c r="I87" s="255">
        <f t="shared" si="1"/>
        <v>434</v>
      </c>
      <c r="K87" s="258">
        <f t="shared" si="5"/>
        <v>7.64</v>
      </c>
      <c r="L87" s="255">
        <f t="shared" si="2"/>
        <v>473.68</v>
      </c>
      <c r="N87" s="256">
        <v>84</v>
      </c>
      <c r="O87" s="259">
        <f t="shared" si="7"/>
        <v>1.3333333333333333</v>
      </c>
      <c r="P87" s="255">
        <v>63</v>
      </c>
      <c r="R87" s="266">
        <f t="shared" si="9"/>
        <v>1.3770491803278688</v>
      </c>
      <c r="S87" s="267">
        <v>61</v>
      </c>
      <c r="U87" s="255">
        <v>61</v>
      </c>
      <c r="V87" s="255">
        <f t="shared" si="6"/>
        <v>42</v>
      </c>
    </row>
    <row r="88" spans="7:22" x14ac:dyDescent="0.2">
      <c r="G88" s="255">
        <v>7</v>
      </c>
      <c r="H88" s="255">
        <v>63</v>
      </c>
      <c r="I88" s="255">
        <f t="shared" si="1"/>
        <v>441</v>
      </c>
      <c r="K88" s="258">
        <f t="shared" si="5"/>
        <v>7.64</v>
      </c>
      <c r="L88" s="255">
        <f t="shared" si="2"/>
        <v>481.32</v>
      </c>
      <c r="N88" s="256">
        <v>84</v>
      </c>
      <c r="O88" s="259">
        <f t="shared" si="7"/>
        <v>1.3125</v>
      </c>
      <c r="P88" s="255">
        <v>64</v>
      </c>
      <c r="R88" s="266">
        <f t="shared" si="9"/>
        <v>1.3548387096774193</v>
      </c>
      <c r="S88" s="267">
        <v>62</v>
      </c>
      <c r="U88" s="255">
        <v>62</v>
      </c>
      <c r="V88" s="255">
        <f t="shared" si="6"/>
        <v>42</v>
      </c>
    </row>
    <row r="89" spans="7:22" x14ac:dyDescent="0.2">
      <c r="G89" s="255">
        <v>7</v>
      </c>
      <c r="H89" s="255">
        <v>64</v>
      </c>
      <c r="I89" s="255">
        <f t="shared" si="1"/>
        <v>448</v>
      </c>
      <c r="K89" s="258">
        <f t="shared" si="5"/>
        <v>7.64</v>
      </c>
      <c r="L89" s="255">
        <f t="shared" si="2"/>
        <v>488.96</v>
      </c>
      <c r="N89" s="256">
        <v>84</v>
      </c>
      <c r="O89" s="259">
        <f t="shared" si="7"/>
        <v>1.2923076923076924</v>
      </c>
      <c r="P89" s="255">
        <v>65</v>
      </c>
      <c r="R89" s="266">
        <f t="shared" si="9"/>
        <v>1.3333333333333333</v>
      </c>
      <c r="S89" s="267">
        <v>63</v>
      </c>
      <c r="U89" s="255">
        <v>63</v>
      </c>
      <c r="V89" s="255">
        <f t="shared" si="6"/>
        <v>42</v>
      </c>
    </row>
    <row r="90" spans="7:22" x14ac:dyDescent="0.2">
      <c r="G90" s="255">
        <v>7</v>
      </c>
      <c r="H90" s="255">
        <v>65</v>
      </c>
      <c r="I90" s="255">
        <f t="shared" si="1"/>
        <v>455</v>
      </c>
      <c r="K90" s="258">
        <f t="shared" si="5"/>
        <v>7.64</v>
      </c>
      <c r="L90" s="255">
        <f t="shared" si="2"/>
        <v>496.59999999999997</v>
      </c>
      <c r="N90" s="256">
        <v>84</v>
      </c>
      <c r="O90" s="259">
        <f t="shared" si="7"/>
        <v>1.2727272727272727</v>
      </c>
      <c r="P90" s="255">
        <v>66</v>
      </c>
      <c r="R90" s="266">
        <f t="shared" si="9"/>
        <v>1.3125</v>
      </c>
      <c r="S90" s="267">
        <v>64</v>
      </c>
      <c r="U90" s="255">
        <v>64</v>
      </c>
      <c r="V90" s="255">
        <f t="shared" si="6"/>
        <v>42</v>
      </c>
    </row>
    <row r="91" spans="7:22" x14ac:dyDescent="0.2">
      <c r="G91" s="255">
        <v>7</v>
      </c>
      <c r="H91" s="255">
        <v>66</v>
      </c>
      <c r="I91" s="255">
        <f t="shared" ref="I91:I95" si="10">G91*H91</f>
        <v>462</v>
      </c>
      <c r="K91" s="258">
        <f t="shared" si="5"/>
        <v>7.64</v>
      </c>
      <c r="L91" s="255">
        <f t="shared" ref="L91:L144" si="11">K91*H91</f>
        <v>504.23999999999995</v>
      </c>
      <c r="N91" s="256">
        <v>84</v>
      </c>
      <c r="O91" s="259">
        <f t="shared" si="7"/>
        <v>1.2537313432835822</v>
      </c>
      <c r="P91" s="255">
        <v>67</v>
      </c>
      <c r="R91" s="266">
        <f t="shared" si="9"/>
        <v>1.2923076923076924</v>
      </c>
      <c r="S91" s="267">
        <v>65</v>
      </c>
      <c r="U91" s="255">
        <v>65</v>
      </c>
      <c r="V91" s="255">
        <f t="shared" si="6"/>
        <v>42</v>
      </c>
    </row>
    <row r="92" spans="7:22" x14ac:dyDescent="0.2">
      <c r="G92" s="255">
        <v>7</v>
      </c>
      <c r="H92" s="255">
        <v>67</v>
      </c>
      <c r="I92" s="255">
        <f t="shared" si="10"/>
        <v>469</v>
      </c>
      <c r="K92" s="258">
        <f t="shared" ref="K92:K144" si="12">K91</f>
        <v>7.64</v>
      </c>
      <c r="L92" s="255">
        <f t="shared" si="11"/>
        <v>511.88</v>
      </c>
      <c r="N92" s="256">
        <v>84</v>
      </c>
      <c r="O92" s="259">
        <f t="shared" si="7"/>
        <v>1.2352941176470589</v>
      </c>
      <c r="P92" s="255">
        <v>68</v>
      </c>
      <c r="R92" s="266">
        <f t="shared" si="9"/>
        <v>1.2727272727272727</v>
      </c>
      <c r="S92" s="267">
        <v>66</v>
      </c>
      <c r="U92" s="255">
        <v>66</v>
      </c>
      <c r="V92" s="255">
        <f t="shared" ref="V92:V155" si="13">V91</f>
        <v>42</v>
      </c>
    </row>
    <row r="93" spans="7:22" x14ac:dyDescent="0.2">
      <c r="G93" s="255">
        <v>7</v>
      </c>
      <c r="H93" s="255">
        <v>68</v>
      </c>
      <c r="I93" s="255">
        <f t="shared" si="10"/>
        <v>476</v>
      </c>
      <c r="K93" s="258">
        <f t="shared" si="12"/>
        <v>7.64</v>
      </c>
      <c r="L93" s="255">
        <f t="shared" si="11"/>
        <v>519.52</v>
      </c>
      <c r="N93" s="256">
        <v>84</v>
      </c>
      <c r="O93" s="259">
        <f t="shared" si="7"/>
        <v>1.2173913043478262</v>
      </c>
      <c r="P93" s="255">
        <v>69</v>
      </c>
      <c r="R93" s="266">
        <f t="shared" si="9"/>
        <v>1.2537313432835822</v>
      </c>
      <c r="S93" s="267">
        <v>67</v>
      </c>
      <c r="U93" s="255">
        <v>67</v>
      </c>
      <c r="V93" s="255">
        <f t="shared" si="13"/>
        <v>42</v>
      </c>
    </row>
    <row r="94" spans="7:22" x14ac:dyDescent="0.2">
      <c r="G94" s="255">
        <v>7</v>
      </c>
      <c r="H94" s="255">
        <v>69</v>
      </c>
      <c r="I94" s="255">
        <f t="shared" si="10"/>
        <v>483</v>
      </c>
      <c r="K94" s="258">
        <f t="shared" si="12"/>
        <v>7.64</v>
      </c>
      <c r="L94" s="255">
        <f t="shared" si="11"/>
        <v>527.16</v>
      </c>
      <c r="N94" s="256">
        <v>84</v>
      </c>
      <c r="O94" s="259">
        <f t="shared" si="7"/>
        <v>1.2</v>
      </c>
      <c r="P94" s="255">
        <v>70</v>
      </c>
      <c r="R94" s="266">
        <f t="shared" si="9"/>
        <v>1.2352941176470589</v>
      </c>
      <c r="S94" s="267">
        <v>68</v>
      </c>
      <c r="U94" s="255">
        <v>68</v>
      </c>
      <c r="V94" s="255">
        <f t="shared" si="13"/>
        <v>42</v>
      </c>
    </row>
    <row r="95" spans="7:22" x14ac:dyDescent="0.2">
      <c r="G95" s="255">
        <v>7</v>
      </c>
      <c r="H95" s="255">
        <v>70</v>
      </c>
      <c r="I95" s="255">
        <f t="shared" si="10"/>
        <v>490</v>
      </c>
      <c r="K95" s="258">
        <f t="shared" si="12"/>
        <v>7.64</v>
      </c>
      <c r="L95" s="255">
        <f t="shared" si="11"/>
        <v>534.79999999999995</v>
      </c>
      <c r="N95" s="256">
        <v>84</v>
      </c>
      <c r="O95" s="259">
        <f t="shared" si="7"/>
        <v>1.1830985915492958</v>
      </c>
      <c r="P95" s="255">
        <v>71</v>
      </c>
      <c r="R95" s="266">
        <f t="shared" si="9"/>
        <v>1.2173913043478262</v>
      </c>
      <c r="S95" s="267">
        <v>69</v>
      </c>
      <c r="U95" s="255">
        <v>69</v>
      </c>
      <c r="V95" s="255">
        <f t="shared" si="13"/>
        <v>42</v>
      </c>
    </row>
    <row r="96" spans="7:22" x14ac:dyDescent="0.2">
      <c r="G96" s="255">
        <v>7</v>
      </c>
      <c r="H96" s="255">
        <v>71</v>
      </c>
      <c r="K96" s="258">
        <f t="shared" si="12"/>
        <v>7.64</v>
      </c>
      <c r="L96" s="255">
        <f t="shared" si="11"/>
        <v>542.43999999999994</v>
      </c>
      <c r="N96" s="256">
        <v>84</v>
      </c>
      <c r="O96" s="259">
        <f t="shared" si="7"/>
        <v>1.1666666666666667</v>
      </c>
      <c r="P96" s="255">
        <v>72</v>
      </c>
      <c r="R96" s="266">
        <f t="shared" si="9"/>
        <v>1.2</v>
      </c>
      <c r="S96" s="267">
        <v>70</v>
      </c>
      <c r="U96" s="255">
        <v>70</v>
      </c>
      <c r="V96" s="255">
        <f t="shared" si="13"/>
        <v>42</v>
      </c>
    </row>
    <row r="97" spans="7:22" x14ac:dyDescent="0.2">
      <c r="G97" s="255">
        <v>7</v>
      </c>
      <c r="H97" s="255">
        <v>72</v>
      </c>
      <c r="K97" s="258">
        <f t="shared" si="12"/>
        <v>7.64</v>
      </c>
      <c r="L97" s="255">
        <f t="shared" si="11"/>
        <v>550.07999999999993</v>
      </c>
      <c r="N97" s="256">
        <v>84</v>
      </c>
      <c r="O97" s="259">
        <f t="shared" si="7"/>
        <v>1.1506849315068493</v>
      </c>
      <c r="P97" s="255">
        <v>73</v>
      </c>
      <c r="R97" s="266">
        <f t="shared" si="9"/>
        <v>1.1830985915492958</v>
      </c>
      <c r="S97" s="267">
        <v>71</v>
      </c>
      <c r="U97" s="255">
        <v>71</v>
      </c>
      <c r="V97" s="255">
        <f t="shared" si="13"/>
        <v>42</v>
      </c>
    </row>
    <row r="98" spans="7:22" x14ac:dyDescent="0.2">
      <c r="G98" s="255">
        <v>7</v>
      </c>
      <c r="H98" s="255">
        <v>73</v>
      </c>
      <c r="K98" s="258">
        <f t="shared" si="12"/>
        <v>7.64</v>
      </c>
      <c r="L98" s="255">
        <f t="shared" si="11"/>
        <v>557.72</v>
      </c>
      <c r="N98" s="256">
        <v>84</v>
      </c>
      <c r="O98" s="259">
        <f t="shared" ref="O98:O161" si="14">N98/P98</f>
        <v>1.1351351351351351</v>
      </c>
      <c r="P98" s="255">
        <v>74</v>
      </c>
      <c r="R98" s="266">
        <f t="shared" si="9"/>
        <v>1.1666666666666667</v>
      </c>
      <c r="S98" s="267">
        <v>72</v>
      </c>
      <c r="U98" s="255">
        <v>72</v>
      </c>
      <c r="V98" s="255">
        <f t="shared" si="13"/>
        <v>42</v>
      </c>
    </row>
    <row r="99" spans="7:22" x14ac:dyDescent="0.2">
      <c r="G99" s="255">
        <v>7</v>
      </c>
      <c r="H99" s="255">
        <v>74</v>
      </c>
      <c r="K99" s="258">
        <f t="shared" si="12"/>
        <v>7.64</v>
      </c>
      <c r="L99" s="255">
        <f t="shared" si="11"/>
        <v>565.36</v>
      </c>
      <c r="N99" s="256">
        <v>84</v>
      </c>
      <c r="O99" s="259">
        <f t="shared" si="14"/>
        <v>1.1200000000000001</v>
      </c>
      <c r="P99" s="255">
        <v>75</v>
      </c>
      <c r="R99" s="266">
        <f t="shared" si="9"/>
        <v>1.1506849315068493</v>
      </c>
      <c r="S99" s="267">
        <v>73</v>
      </c>
      <c r="U99" s="255">
        <v>73</v>
      </c>
      <c r="V99" s="255">
        <f t="shared" si="13"/>
        <v>42</v>
      </c>
    </row>
    <row r="100" spans="7:22" x14ac:dyDescent="0.2">
      <c r="G100" s="255">
        <v>7</v>
      </c>
      <c r="H100" s="255">
        <v>75</v>
      </c>
      <c r="K100" s="258">
        <f t="shared" si="12"/>
        <v>7.64</v>
      </c>
      <c r="L100" s="255">
        <f t="shared" si="11"/>
        <v>573</v>
      </c>
      <c r="N100" s="256">
        <v>84</v>
      </c>
      <c r="O100" s="259">
        <f t="shared" si="14"/>
        <v>1.1052631578947369</v>
      </c>
      <c r="P100" s="255">
        <v>76</v>
      </c>
      <c r="R100" s="266">
        <f t="shared" si="9"/>
        <v>1.1351351351351351</v>
      </c>
      <c r="S100" s="267">
        <v>74</v>
      </c>
      <c r="U100" s="255">
        <v>74</v>
      </c>
      <c r="V100" s="255">
        <f t="shared" si="13"/>
        <v>42</v>
      </c>
    </row>
    <row r="101" spans="7:22" x14ac:dyDescent="0.2">
      <c r="G101" s="255">
        <v>7</v>
      </c>
      <c r="H101" s="255">
        <v>76</v>
      </c>
      <c r="K101" s="258">
        <f t="shared" si="12"/>
        <v>7.64</v>
      </c>
      <c r="L101" s="255">
        <f t="shared" si="11"/>
        <v>580.64</v>
      </c>
      <c r="N101" s="256">
        <v>84</v>
      </c>
      <c r="O101" s="259">
        <f t="shared" si="14"/>
        <v>1.0909090909090908</v>
      </c>
      <c r="P101" s="255">
        <v>77</v>
      </c>
      <c r="R101" s="266">
        <f t="shared" si="9"/>
        <v>1.1200000000000001</v>
      </c>
      <c r="S101" s="267">
        <v>75</v>
      </c>
      <c r="U101" s="255">
        <v>75</v>
      </c>
      <c r="V101" s="255">
        <f t="shared" si="13"/>
        <v>42</v>
      </c>
    </row>
    <row r="102" spans="7:22" x14ac:dyDescent="0.2">
      <c r="G102" s="255">
        <v>7</v>
      </c>
      <c r="H102" s="255">
        <v>77</v>
      </c>
      <c r="K102" s="258">
        <f t="shared" si="12"/>
        <v>7.64</v>
      </c>
      <c r="L102" s="255">
        <f t="shared" si="11"/>
        <v>588.28</v>
      </c>
      <c r="N102" s="256">
        <v>84</v>
      </c>
      <c r="O102" s="259">
        <f t="shared" si="14"/>
        <v>1.0769230769230769</v>
      </c>
      <c r="P102" s="255">
        <v>78</v>
      </c>
      <c r="R102" s="266">
        <f t="shared" si="9"/>
        <v>1.1052631578947369</v>
      </c>
      <c r="S102" s="267">
        <v>76</v>
      </c>
      <c r="U102" s="255">
        <v>76</v>
      </c>
      <c r="V102" s="255">
        <f t="shared" si="13"/>
        <v>42</v>
      </c>
    </row>
    <row r="103" spans="7:22" x14ac:dyDescent="0.2">
      <c r="G103" s="255">
        <v>7</v>
      </c>
      <c r="H103" s="255">
        <v>78</v>
      </c>
      <c r="K103" s="258">
        <f t="shared" si="12"/>
        <v>7.64</v>
      </c>
      <c r="L103" s="255">
        <f t="shared" si="11"/>
        <v>595.91999999999996</v>
      </c>
      <c r="N103" s="256">
        <v>84</v>
      </c>
      <c r="O103" s="259">
        <f t="shared" si="14"/>
        <v>1.0632911392405062</v>
      </c>
      <c r="P103" s="255">
        <v>79</v>
      </c>
      <c r="R103" s="266">
        <f t="shared" si="9"/>
        <v>1.0909090909090908</v>
      </c>
      <c r="S103" s="267">
        <v>77</v>
      </c>
      <c r="U103" s="255">
        <v>77</v>
      </c>
      <c r="V103" s="255">
        <f t="shared" si="13"/>
        <v>42</v>
      </c>
    </row>
    <row r="104" spans="7:22" x14ac:dyDescent="0.2">
      <c r="G104" s="255">
        <v>7</v>
      </c>
      <c r="H104" s="255">
        <v>79</v>
      </c>
      <c r="K104" s="258">
        <f t="shared" si="12"/>
        <v>7.64</v>
      </c>
      <c r="L104" s="255">
        <f t="shared" si="11"/>
        <v>603.55999999999995</v>
      </c>
      <c r="N104" s="256">
        <v>84</v>
      </c>
      <c r="O104" s="259">
        <f t="shared" si="14"/>
        <v>1.05</v>
      </c>
      <c r="P104" s="255">
        <v>80</v>
      </c>
      <c r="R104" s="266">
        <f t="shared" si="9"/>
        <v>1.0769230769230769</v>
      </c>
      <c r="S104" s="267">
        <v>78</v>
      </c>
      <c r="U104" s="255">
        <v>78</v>
      </c>
      <c r="V104" s="255">
        <f t="shared" si="13"/>
        <v>42</v>
      </c>
    </row>
    <row r="105" spans="7:22" x14ac:dyDescent="0.2">
      <c r="G105" s="255">
        <v>7</v>
      </c>
      <c r="H105" s="255">
        <v>80</v>
      </c>
      <c r="K105" s="258">
        <f t="shared" si="12"/>
        <v>7.64</v>
      </c>
      <c r="L105" s="255">
        <f t="shared" si="11"/>
        <v>611.19999999999993</v>
      </c>
      <c r="N105" s="256">
        <v>84</v>
      </c>
      <c r="O105" s="259">
        <f t="shared" si="14"/>
        <v>1.037037037037037</v>
      </c>
      <c r="P105" s="255">
        <v>81</v>
      </c>
      <c r="R105" s="266">
        <f t="shared" si="9"/>
        <v>1.0632911392405062</v>
      </c>
      <c r="S105" s="267">
        <v>79</v>
      </c>
      <c r="U105" s="255">
        <v>79</v>
      </c>
      <c r="V105" s="255">
        <f t="shared" si="13"/>
        <v>42</v>
      </c>
    </row>
    <row r="106" spans="7:22" x14ac:dyDescent="0.2">
      <c r="G106" s="255">
        <v>7</v>
      </c>
      <c r="H106" s="255">
        <v>81</v>
      </c>
      <c r="K106" s="258">
        <f t="shared" si="12"/>
        <v>7.64</v>
      </c>
      <c r="L106" s="255">
        <f t="shared" si="11"/>
        <v>618.83999999999992</v>
      </c>
      <c r="N106" s="256">
        <v>84</v>
      </c>
      <c r="O106" s="259">
        <f t="shared" si="14"/>
        <v>1.024390243902439</v>
      </c>
      <c r="P106" s="255">
        <v>82</v>
      </c>
      <c r="R106" s="266">
        <f t="shared" ref="R106:R169" si="15">O$25/S106</f>
        <v>1.05</v>
      </c>
      <c r="S106" s="267">
        <v>80</v>
      </c>
      <c r="U106" s="255">
        <v>80</v>
      </c>
      <c r="V106" s="255">
        <f t="shared" si="13"/>
        <v>42</v>
      </c>
    </row>
    <row r="107" spans="7:22" x14ac:dyDescent="0.2">
      <c r="G107" s="255">
        <v>7</v>
      </c>
      <c r="H107" s="255">
        <v>82</v>
      </c>
      <c r="K107" s="258">
        <f t="shared" si="12"/>
        <v>7.64</v>
      </c>
      <c r="L107" s="255">
        <f t="shared" si="11"/>
        <v>626.48</v>
      </c>
      <c r="N107" s="256">
        <v>84</v>
      </c>
      <c r="O107" s="259">
        <f t="shared" si="14"/>
        <v>1.0120481927710843</v>
      </c>
      <c r="P107" s="255">
        <v>83</v>
      </c>
      <c r="R107" s="266">
        <f t="shared" si="15"/>
        <v>1.037037037037037</v>
      </c>
      <c r="S107" s="267">
        <v>81</v>
      </c>
      <c r="U107" s="255">
        <v>81</v>
      </c>
      <c r="V107" s="255">
        <f t="shared" si="13"/>
        <v>42</v>
      </c>
    </row>
    <row r="108" spans="7:22" x14ac:dyDescent="0.2">
      <c r="G108" s="255">
        <v>7</v>
      </c>
      <c r="H108" s="255">
        <v>83</v>
      </c>
      <c r="K108" s="258">
        <f t="shared" si="12"/>
        <v>7.64</v>
      </c>
      <c r="L108" s="255">
        <f t="shared" si="11"/>
        <v>634.12</v>
      </c>
      <c r="N108" s="256">
        <v>84</v>
      </c>
      <c r="O108" s="259">
        <f t="shared" si="14"/>
        <v>1</v>
      </c>
      <c r="P108" s="255">
        <v>84</v>
      </c>
      <c r="R108" s="266">
        <f t="shared" si="15"/>
        <v>1.024390243902439</v>
      </c>
      <c r="S108" s="267">
        <v>82</v>
      </c>
      <c r="U108" s="255">
        <v>82</v>
      </c>
      <c r="V108" s="255">
        <f t="shared" si="13"/>
        <v>42</v>
      </c>
    </row>
    <row r="109" spans="7:22" x14ac:dyDescent="0.2">
      <c r="G109" s="255">
        <v>7</v>
      </c>
      <c r="H109" s="255">
        <v>84</v>
      </c>
      <c r="K109" s="258">
        <f t="shared" si="12"/>
        <v>7.64</v>
      </c>
      <c r="L109" s="255">
        <f t="shared" si="11"/>
        <v>641.76</v>
      </c>
      <c r="N109" s="256">
        <v>84</v>
      </c>
      <c r="O109" s="259">
        <f t="shared" si="14"/>
        <v>0.9882352941176471</v>
      </c>
      <c r="P109" s="255">
        <v>85</v>
      </c>
      <c r="R109" s="266">
        <f t="shared" si="15"/>
        <v>1.0120481927710843</v>
      </c>
      <c r="S109" s="267">
        <v>83</v>
      </c>
      <c r="U109" s="255">
        <v>83</v>
      </c>
      <c r="V109" s="255">
        <f t="shared" si="13"/>
        <v>42</v>
      </c>
    </row>
    <row r="110" spans="7:22" x14ac:dyDescent="0.2">
      <c r="G110" s="255">
        <v>7</v>
      </c>
      <c r="H110" s="255">
        <v>85</v>
      </c>
      <c r="K110" s="258">
        <f t="shared" si="12"/>
        <v>7.64</v>
      </c>
      <c r="L110" s="255">
        <f t="shared" si="11"/>
        <v>649.4</v>
      </c>
      <c r="N110" s="256">
        <v>84</v>
      </c>
      <c r="O110" s="259">
        <f t="shared" si="14"/>
        <v>0.97674418604651159</v>
      </c>
      <c r="P110" s="255">
        <v>86</v>
      </c>
      <c r="R110" s="266">
        <f t="shared" si="15"/>
        <v>1</v>
      </c>
      <c r="S110" s="267">
        <v>84</v>
      </c>
      <c r="U110" s="255">
        <v>84</v>
      </c>
      <c r="V110" s="255">
        <f t="shared" si="13"/>
        <v>42</v>
      </c>
    </row>
    <row r="111" spans="7:22" x14ac:dyDescent="0.2">
      <c r="G111" s="255">
        <v>7</v>
      </c>
      <c r="H111" s="255">
        <v>86</v>
      </c>
      <c r="K111" s="258">
        <f t="shared" si="12"/>
        <v>7.64</v>
      </c>
      <c r="L111" s="255">
        <f t="shared" si="11"/>
        <v>657.04</v>
      </c>
      <c r="N111" s="256">
        <v>84</v>
      </c>
      <c r="O111" s="259">
        <f t="shared" si="14"/>
        <v>0.96551724137931039</v>
      </c>
      <c r="P111" s="255">
        <v>87</v>
      </c>
      <c r="R111" s="266">
        <f t="shared" si="15"/>
        <v>0.9882352941176471</v>
      </c>
      <c r="S111" s="267">
        <v>85</v>
      </c>
      <c r="U111" s="255">
        <v>85</v>
      </c>
      <c r="V111" s="255">
        <f t="shared" si="13"/>
        <v>42</v>
      </c>
    </row>
    <row r="112" spans="7:22" x14ac:dyDescent="0.2">
      <c r="G112" s="255">
        <v>7</v>
      </c>
      <c r="H112" s="255">
        <v>87</v>
      </c>
      <c r="K112" s="258">
        <f t="shared" si="12"/>
        <v>7.64</v>
      </c>
      <c r="L112" s="255">
        <f t="shared" si="11"/>
        <v>664.68</v>
      </c>
      <c r="N112" s="256">
        <v>84</v>
      </c>
      <c r="O112" s="259">
        <f t="shared" si="14"/>
        <v>0.95454545454545459</v>
      </c>
      <c r="P112" s="255">
        <v>88</v>
      </c>
      <c r="R112" s="266">
        <f t="shared" si="15"/>
        <v>0.97674418604651159</v>
      </c>
      <c r="S112" s="267">
        <v>86</v>
      </c>
      <c r="U112" s="255">
        <v>86</v>
      </c>
      <c r="V112" s="255">
        <f t="shared" si="13"/>
        <v>42</v>
      </c>
    </row>
    <row r="113" spans="7:22" x14ac:dyDescent="0.2">
      <c r="G113" s="255">
        <v>7</v>
      </c>
      <c r="H113" s="255">
        <v>88</v>
      </c>
      <c r="K113" s="258">
        <f t="shared" si="12"/>
        <v>7.64</v>
      </c>
      <c r="L113" s="255">
        <f t="shared" si="11"/>
        <v>672.31999999999994</v>
      </c>
      <c r="N113" s="256">
        <v>84</v>
      </c>
      <c r="O113" s="259">
        <f t="shared" si="14"/>
        <v>0.9438202247191011</v>
      </c>
      <c r="P113" s="255">
        <v>89</v>
      </c>
      <c r="R113" s="266">
        <f t="shared" si="15"/>
        <v>0.96551724137931039</v>
      </c>
      <c r="S113" s="267">
        <v>87</v>
      </c>
      <c r="U113" s="255">
        <v>87</v>
      </c>
      <c r="V113" s="255">
        <f t="shared" si="13"/>
        <v>42</v>
      </c>
    </row>
    <row r="114" spans="7:22" x14ac:dyDescent="0.2">
      <c r="G114" s="255">
        <v>7</v>
      </c>
      <c r="H114" s="255">
        <v>89</v>
      </c>
      <c r="K114" s="258">
        <f t="shared" si="12"/>
        <v>7.64</v>
      </c>
      <c r="L114" s="255">
        <f t="shared" si="11"/>
        <v>679.95999999999992</v>
      </c>
      <c r="N114" s="256">
        <v>84</v>
      </c>
      <c r="O114" s="259">
        <f t="shared" si="14"/>
        <v>0.93333333333333335</v>
      </c>
      <c r="P114" s="255">
        <v>90</v>
      </c>
      <c r="R114" s="266">
        <f t="shared" si="15"/>
        <v>0.95454545454545459</v>
      </c>
      <c r="S114" s="267">
        <v>88</v>
      </c>
      <c r="U114" s="255">
        <v>88</v>
      </c>
      <c r="V114" s="255">
        <f t="shared" si="13"/>
        <v>42</v>
      </c>
    </row>
    <row r="115" spans="7:22" x14ac:dyDescent="0.2">
      <c r="G115" s="255">
        <v>7</v>
      </c>
      <c r="H115" s="255">
        <v>90</v>
      </c>
      <c r="K115" s="258">
        <f t="shared" si="12"/>
        <v>7.64</v>
      </c>
      <c r="L115" s="255">
        <f t="shared" si="11"/>
        <v>687.6</v>
      </c>
      <c r="N115" s="256">
        <v>84</v>
      </c>
      <c r="O115" s="259">
        <f t="shared" si="14"/>
        <v>0.92307692307692313</v>
      </c>
      <c r="P115" s="255">
        <v>91</v>
      </c>
      <c r="R115" s="266">
        <f t="shared" si="15"/>
        <v>0.9438202247191011</v>
      </c>
      <c r="S115" s="267">
        <v>89</v>
      </c>
      <c r="U115" s="255">
        <v>89</v>
      </c>
      <c r="V115" s="255">
        <f t="shared" si="13"/>
        <v>42</v>
      </c>
    </row>
    <row r="116" spans="7:22" x14ac:dyDescent="0.2">
      <c r="G116" s="255">
        <v>7</v>
      </c>
      <c r="H116" s="255">
        <v>91</v>
      </c>
      <c r="K116" s="258">
        <f t="shared" si="12"/>
        <v>7.64</v>
      </c>
      <c r="L116" s="255">
        <f t="shared" si="11"/>
        <v>695.24</v>
      </c>
      <c r="N116" s="256">
        <v>84</v>
      </c>
      <c r="O116" s="259">
        <f t="shared" si="14"/>
        <v>0.91304347826086951</v>
      </c>
      <c r="P116" s="255">
        <v>92</v>
      </c>
      <c r="R116" s="266">
        <f t="shared" si="15"/>
        <v>0.93333333333333335</v>
      </c>
      <c r="S116" s="267">
        <v>90</v>
      </c>
      <c r="U116" s="255">
        <v>90</v>
      </c>
      <c r="V116" s="255">
        <f t="shared" si="13"/>
        <v>42</v>
      </c>
    </row>
    <row r="117" spans="7:22" x14ac:dyDescent="0.2">
      <c r="G117" s="255">
        <v>7</v>
      </c>
      <c r="H117" s="255">
        <v>92</v>
      </c>
      <c r="K117" s="258">
        <f t="shared" si="12"/>
        <v>7.64</v>
      </c>
      <c r="L117" s="255">
        <f t="shared" si="11"/>
        <v>702.88</v>
      </c>
      <c r="N117" s="256">
        <v>84</v>
      </c>
      <c r="O117" s="259">
        <f t="shared" si="14"/>
        <v>0.90322580645161288</v>
      </c>
      <c r="P117" s="255">
        <v>93</v>
      </c>
      <c r="R117" s="266">
        <f t="shared" si="15"/>
        <v>0.92307692307692313</v>
      </c>
      <c r="S117" s="267">
        <v>91</v>
      </c>
      <c r="U117" s="255">
        <v>91</v>
      </c>
      <c r="V117" s="255">
        <f t="shared" si="13"/>
        <v>42</v>
      </c>
    </row>
    <row r="118" spans="7:22" x14ac:dyDescent="0.2">
      <c r="G118" s="255">
        <v>7</v>
      </c>
      <c r="H118" s="255">
        <v>93</v>
      </c>
      <c r="K118" s="258">
        <f t="shared" si="12"/>
        <v>7.64</v>
      </c>
      <c r="L118" s="255">
        <f t="shared" si="11"/>
        <v>710.52</v>
      </c>
      <c r="N118" s="256">
        <v>84</v>
      </c>
      <c r="O118" s="259">
        <f t="shared" si="14"/>
        <v>0.8936170212765957</v>
      </c>
      <c r="P118" s="255">
        <v>94</v>
      </c>
      <c r="R118" s="266">
        <f t="shared" si="15"/>
        <v>0.91304347826086951</v>
      </c>
      <c r="S118" s="267">
        <v>92</v>
      </c>
      <c r="U118" s="255">
        <v>92</v>
      </c>
      <c r="V118" s="255">
        <f t="shared" si="13"/>
        <v>42</v>
      </c>
    </row>
    <row r="119" spans="7:22" x14ac:dyDescent="0.2">
      <c r="G119" s="255">
        <v>7</v>
      </c>
      <c r="H119" s="255">
        <v>94</v>
      </c>
      <c r="K119" s="258">
        <f t="shared" si="12"/>
        <v>7.64</v>
      </c>
      <c r="L119" s="255">
        <f t="shared" si="11"/>
        <v>718.16</v>
      </c>
      <c r="N119" s="256">
        <v>84</v>
      </c>
      <c r="O119" s="259">
        <f t="shared" si="14"/>
        <v>0.88421052631578945</v>
      </c>
      <c r="P119" s="255">
        <v>95</v>
      </c>
      <c r="R119" s="266">
        <f t="shared" si="15"/>
        <v>0.90322580645161288</v>
      </c>
      <c r="S119" s="267">
        <v>93</v>
      </c>
      <c r="U119" s="255">
        <v>93</v>
      </c>
      <c r="V119" s="255">
        <f t="shared" si="13"/>
        <v>42</v>
      </c>
    </row>
    <row r="120" spans="7:22" x14ac:dyDescent="0.2">
      <c r="G120" s="255">
        <v>7</v>
      </c>
      <c r="H120" s="255">
        <v>95</v>
      </c>
      <c r="K120" s="258">
        <f t="shared" si="12"/>
        <v>7.64</v>
      </c>
      <c r="L120" s="255">
        <f t="shared" si="11"/>
        <v>725.8</v>
      </c>
      <c r="N120" s="256">
        <v>84</v>
      </c>
      <c r="O120" s="259">
        <f t="shared" si="14"/>
        <v>0.875</v>
      </c>
      <c r="P120" s="255">
        <v>96</v>
      </c>
      <c r="R120" s="266">
        <f t="shared" si="15"/>
        <v>0.8936170212765957</v>
      </c>
      <c r="S120" s="267">
        <v>94</v>
      </c>
      <c r="U120" s="255">
        <v>94</v>
      </c>
      <c r="V120" s="255">
        <f t="shared" si="13"/>
        <v>42</v>
      </c>
    </row>
    <row r="121" spans="7:22" x14ac:dyDescent="0.2">
      <c r="G121" s="255">
        <v>7</v>
      </c>
      <c r="H121" s="255">
        <v>96</v>
      </c>
      <c r="K121" s="258">
        <f t="shared" si="12"/>
        <v>7.64</v>
      </c>
      <c r="L121" s="255">
        <f t="shared" si="11"/>
        <v>733.43999999999994</v>
      </c>
      <c r="N121" s="256">
        <v>84</v>
      </c>
      <c r="O121" s="259">
        <f t="shared" si="14"/>
        <v>0.865979381443299</v>
      </c>
      <c r="P121" s="255">
        <v>97</v>
      </c>
      <c r="R121" s="266">
        <f t="shared" si="15"/>
        <v>0.88421052631578945</v>
      </c>
      <c r="S121" s="267">
        <v>95</v>
      </c>
      <c r="U121" s="255">
        <v>95</v>
      </c>
      <c r="V121" s="255">
        <f t="shared" si="13"/>
        <v>42</v>
      </c>
    </row>
    <row r="122" spans="7:22" x14ac:dyDescent="0.2">
      <c r="G122" s="255">
        <v>7</v>
      </c>
      <c r="H122" s="255">
        <v>97</v>
      </c>
      <c r="K122" s="258">
        <f t="shared" si="12"/>
        <v>7.64</v>
      </c>
      <c r="L122" s="255">
        <f t="shared" si="11"/>
        <v>741.07999999999993</v>
      </c>
      <c r="N122" s="256">
        <v>84</v>
      </c>
      <c r="O122" s="259">
        <f t="shared" si="14"/>
        <v>0.8571428571428571</v>
      </c>
      <c r="P122" s="255">
        <v>98</v>
      </c>
      <c r="R122" s="266">
        <f t="shared" si="15"/>
        <v>0.875</v>
      </c>
      <c r="S122" s="267">
        <v>96</v>
      </c>
      <c r="U122" s="255">
        <v>96</v>
      </c>
      <c r="V122" s="255">
        <f t="shared" si="13"/>
        <v>42</v>
      </c>
    </row>
    <row r="123" spans="7:22" x14ac:dyDescent="0.2">
      <c r="G123" s="255">
        <v>7</v>
      </c>
      <c r="H123" s="255">
        <v>98</v>
      </c>
      <c r="K123" s="258">
        <f t="shared" si="12"/>
        <v>7.64</v>
      </c>
      <c r="L123" s="255">
        <f t="shared" si="11"/>
        <v>748.71999999999991</v>
      </c>
      <c r="N123" s="256">
        <v>84</v>
      </c>
      <c r="O123" s="259">
        <f t="shared" si="14"/>
        <v>0.84848484848484851</v>
      </c>
      <c r="P123" s="255">
        <v>99</v>
      </c>
      <c r="R123" s="266">
        <f t="shared" si="15"/>
        <v>0.865979381443299</v>
      </c>
      <c r="S123" s="267">
        <v>97</v>
      </c>
      <c r="U123" s="255">
        <v>97</v>
      </c>
      <c r="V123" s="255">
        <f t="shared" si="13"/>
        <v>42</v>
      </c>
    </row>
    <row r="124" spans="7:22" x14ac:dyDescent="0.2">
      <c r="G124" s="255">
        <v>7</v>
      </c>
      <c r="H124" s="255">
        <v>99</v>
      </c>
      <c r="K124" s="258">
        <f t="shared" si="12"/>
        <v>7.64</v>
      </c>
      <c r="L124" s="255">
        <f t="shared" si="11"/>
        <v>756.36</v>
      </c>
      <c r="N124" s="256">
        <v>84</v>
      </c>
      <c r="O124" s="259">
        <f t="shared" si="14"/>
        <v>0.84</v>
      </c>
      <c r="P124" s="255">
        <v>100</v>
      </c>
      <c r="R124" s="266">
        <f t="shared" si="15"/>
        <v>0.8571428571428571</v>
      </c>
      <c r="S124" s="267">
        <v>98</v>
      </c>
      <c r="U124" s="255">
        <v>98</v>
      </c>
      <c r="V124" s="255">
        <f t="shared" si="13"/>
        <v>42</v>
      </c>
    </row>
    <row r="125" spans="7:22" x14ac:dyDescent="0.2">
      <c r="G125" s="255">
        <v>7</v>
      </c>
      <c r="H125" s="255">
        <v>100</v>
      </c>
      <c r="K125" s="258">
        <f t="shared" si="12"/>
        <v>7.64</v>
      </c>
      <c r="L125" s="255">
        <f t="shared" si="11"/>
        <v>764</v>
      </c>
      <c r="N125" s="256">
        <v>84</v>
      </c>
      <c r="O125" s="259">
        <f t="shared" si="14"/>
        <v>0.83168316831683164</v>
      </c>
      <c r="P125" s="255">
        <v>101</v>
      </c>
      <c r="R125" s="266">
        <f t="shared" si="15"/>
        <v>0.84848484848484851</v>
      </c>
      <c r="S125" s="267">
        <v>99</v>
      </c>
      <c r="U125" s="255">
        <v>99</v>
      </c>
      <c r="V125" s="255">
        <f t="shared" si="13"/>
        <v>42</v>
      </c>
    </row>
    <row r="126" spans="7:22" x14ac:dyDescent="0.2">
      <c r="G126" s="255">
        <v>7</v>
      </c>
      <c r="H126" s="255">
        <v>101</v>
      </c>
      <c r="K126" s="258">
        <f t="shared" si="12"/>
        <v>7.64</v>
      </c>
      <c r="L126" s="255">
        <f t="shared" si="11"/>
        <v>771.64</v>
      </c>
      <c r="N126" s="256">
        <v>84</v>
      </c>
      <c r="O126" s="259">
        <f t="shared" si="14"/>
        <v>0.82352941176470584</v>
      </c>
      <c r="P126" s="255">
        <v>102</v>
      </c>
      <c r="R126" s="266">
        <f t="shared" si="15"/>
        <v>0.84</v>
      </c>
      <c r="S126" s="267">
        <v>100</v>
      </c>
      <c r="U126" s="255">
        <v>100</v>
      </c>
      <c r="V126" s="255">
        <f t="shared" si="13"/>
        <v>42</v>
      </c>
    </row>
    <row r="127" spans="7:22" x14ac:dyDescent="0.2">
      <c r="G127" s="255">
        <v>7</v>
      </c>
      <c r="H127" s="255">
        <v>102</v>
      </c>
      <c r="K127" s="258">
        <f t="shared" si="12"/>
        <v>7.64</v>
      </c>
      <c r="L127" s="255">
        <f t="shared" si="11"/>
        <v>779.28</v>
      </c>
      <c r="N127" s="256">
        <v>84</v>
      </c>
      <c r="O127" s="259">
        <f t="shared" si="14"/>
        <v>0.81553398058252424</v>
      </c>
      <c r="P127" s="255">
        <v>103</v>
      </c>
      <c r="R127" s="266">
        <f t="shared" si="15"/>
        <v>0.83168316831683164</v>
      </c>
      <c r="S127" s="267">
        <v>101</v>
      </c>
      <c r="U127" s="255">
        <v>101</v>
      </c>
      <c r="V127" s="255">
        <f t="shared" si="13"/>
        <v>42</v>
      </c>
    </row>
    <row r="128" spans="7:22" x14ac:dyDescent="0.2">
      <c r="G128" s="255">
        <v>7</v>
      </c>
      <c r="H128" s="255">
        <v>103</v>
      </c>
      <c r="K128" s="258">
        <f t="shared" si="12"/>
        <v>7.64</v>
      </c>
      <c r="L128" s="255">
        <f t="shared" si="11"/>
        <v>786.92</v>
      </c>
      <c r="N128" s="256">
        <v>84</v>
      </c>
      <c r="O128" s="259">
        <f t="shared" si="14"/>
        <v>0.80769230769230771</v>
      </c>
      <c r="P128" s="255">
        <v>104</v>
      </c>
      <c r="R128" s="266">
        <f t="shared" si="15"/>
        <v>0.82352941176470584</v>
      </c>
      <c r="S128" s="267">
        <v>102</v>
      </c>
      <c r="U128" s="255">
        <v>102</v>
      </c>
      <c r="V128" s="255">
        <f t="shared" si="13"/>
        <v>42</v>
      </c>
    </row>
    <row r="129" spans="7:22" x14ac:dyDescent="0.2">
      <c r="G129" s="255">
        <v>7</v>
      </c>
      <c r="H129" s="255">
        <v>104</v>
      </c>
      <c r="K129" s="258">
        <f t="shared" si="12"/>
        <v>7.64</v>
      </c>
      <c r="L129" s="255">
        <f t="shared" si="11"/>
        <v>794.56</v>
      </c>
      <c r="N129" s="256">
        <v>84</v>
      </c>
      <c r="O129" s="259">
        <f t="shared" si="14"/>
        <v>0.8</v>
      </c>
      <c r="P129" s="255">
        <v>105</v>
      </c>
      <c r="R129" s="266">
        <f t="shared" si="15"/>
        <v>0.81553398058252424</v>
      </c>
      <c r="S129" s="267">
        <v>103</v>
      </c>
      <c r="U129" s="255">
        <v>103</v>
      </c>
      <c r="V129" s="255">
        <f t="shared" si="13"/>
        <v>42</v>
      </c>
    </row>
    <row r="130" spans="7:22" x14ac:dyDescent="0.2">
      <c r="G130" s="255">
        <v>7</v>
      </c>
      <c r="H130" s="255">
        <v>105</v>
      </c>
      <c r="K130" s="258">
        <f t="shared" si="12"/>
        <v>7.64</v>
      </c>
      <c r="L130" s="255">
        <f t="shared" si="11"/>
        <v>802.19999999999993</v>
      </c>
      <c r="N130" s="256">
        <v>84</v>
      </c>
      <c r="O130" s="259">
        <f t="shared" si="14"/>
        <v>0.79245283018867929</v>
      </c>
      <c r="P130" s="255">
        <v>106</v>
      </c>
      <c r="R130" s="266">
        <f t="shared" si="15"/>
        <v>0.80769230769230771</v>
      </c>
      <c r="S130" s="267">
        <v>104</v>
      </c>
      <c r="U130" s="255">
        <v>104</v>
      </c>
      <c r="V130" s="255">
        <f t="shared" si="13"/>
        <v>42</v>
      </c>
    </row>
    <row r="131" spans="7:22" x14ac:dyDescent="0.2">
      <c r="G131" s="255">
        <v>7</v>
      </c>
      <c r="H131" s="255">
        <v>106</v>
      </c>
      <c r="K131" s="258">
        <f t="shared" si="12"/>
        <v>7.64</v>
      </c>
      <c r="L131" s="255">
        <f t="shared" si="11"/>
        <v>809.83999999999992</v>
      </c>
      <c r="N131" s="256">
        <v>84</v>
      </c>
      <c r="O131" s="259">
        <f t="shared" si="14"/>
        <v>0.78504672897196259</v>
      </c>
      <c r="P131" s="255">
        <v>107</v>
      </c>
      <c r="R131" s="266">
        <f t="shared" si="15"/>
        <v>0.8</v>
      </c>
      <c r="S131" s="267">
        <v>105</v>
      </c>
      <c r="U131" s="255">
        <v>105</v>
      </c>
      <c r="V131" s="255">
        <f t="shared" si="13"/>
        <v>42</v>
      </c>
    </row>
    <row r="132" spans="7:22" x14ac:dyDescent="0.2">
      <c r="G132" s="255">
        <v>7</v>
      </c>
      <c r="H132" s="255">
        <v>107</v>
      </c>
      <c r="K132" s="258">
        <f t="shared" si="12"/>
        <v>7.64</v>
      </c>
      <c r="L132" s="255">
        <f t="shared" si="11"/>
        <v>817.48</v>
      </c>
      <c r="N132" s="256">
        <v>84</v>
      </c>
      <c r="O132" s="259">
        <f t="shared" si="14"/>
        <v>0.77777777777777779</v>
      </c>
      <c r="P132" s="255">
        <v>108</v>
      </c>
      <c r="R132" s="266">
        <f t="shared" si="15"/>
        <v>0.79245283018867929</v>
      </c>
      <c r="S132" s="267">
        <v>106</v>
      </c>
      <c r="U132" s="255">
        <v>106</v>
      </c>
      <c r="V132" s="255">
        <f t="shared" si="13"/>
        <v>42</v>
      </c>
    </row>
    <row r="133" spans="7:22" x14ac:dyDescent="0.2">
      <c r="G133" s="255">
        <v>7</v>
      </c>
      <c r="H133" s="255">
        <v>108</v>
      </c>
      <c r="K133" s="258">
        <f t="shared" si="12"/>
        <v>7.64</v>
      </c>
      <c r="L133" s="255">
        <f t="shared" si="11"/>
        <v>825.12</v>
      </c>
      <c r="N133" s="256">
        <v>84</v>
      </c>
      <c r="O133" s="259">
        <f t="shared" si="14"/>
        <v>0.77064220183486243</v>
      </c>
      <c r="P133" s="255">
        <v>109</v>
      </c>
      <c r="R133" s="266">
        <f t="shared" si="15"/>
        <v>0.78504672897196259</v>
      </c>
      <c r="S133" s="267">
        <v>107</v>
      </c>
      <c r="U133" s="255">
        <v>107</v>
      </c>
      <c r="V133" s="255">
        <f t="shared" si="13"/>
        <v>42</v>
      </c>
    </row>
    <row r="134" spans="7:22" x14ac:dyDescent="0.2">
      <c r="G134" s="255">
        <v>7</v>
      </c>
      <c r="H134" s="255">
        <v>109</v>
      </c>
      <c r="K134" s="258">
        <f t="shared" si="12"/>
        <v>7.64</v>
      </c>
      <c r="L134" s="255">
        <f t="shared" si="11"/>
        <v>832.76</v>
      </c>
      <c r="N134" s="256">
        <v>84</v>
      </c>
      <c r="O134" s="259">
        <f t="shared" si="14"/>
        <v>0.76363636363636367</v>
      </c>
      <c r="P134" s="255">
        <v>110</v>
      </c>
      <c r="R134" s="266">
        <f t="shared" si="15"/>
        <v>0.77777777777777779</v>
      </c>
      <c r="S134" s="267">
        <v>108</v>
      </c>
      <c r="U134" s="255">
        <v>108</v>
      </c>
      <c r="V134" s="255">
        <f t="shared" si="13"/>
        <v>42</v>
      </c>
    </row>
    <row r="135" spans="7:22" x14ac:dyDescent="0.2">
      <c r="G135" s="255">
        <v>7</v>
      </c>
      <c r="H135" s="255">
        <v>110</v>
      </c>
      <c r="K135" s="258">
        <f t="shared" si="12"/>
        <v>7.64</v>
      </c>
      <c r="L135" s="255">
        <f t="shared" si="11"/>
        <v>840.4</v>
      </c>
      <c r="N135" s="256">
        <v>84</v>
      </c>
      <c r="O135" s="259">
        <f t="shared" si="14"/>
        <v>0.7567567567567568</v>
      </c>
      <c r="P135" s="255">
        <v>111</v>
      </c>
      <c r="R135" s="266">
        <f t="shared" si="15"/>
        <v>0.77064220183486243</v>
      </c>
      <c r="S135" s="267">
        <v>109</v>
      </c>
      <c r="U135" s="255">
        <v>109</v>
      </c>
      <c r="V135" s="255">
        <f t="shared" si="13"/>
        <v>42</v>
      </c>
    </row>
    <row r="136" spans="7:22" x14ac:dyDescent="0.2">
      <c r="G136" s="255">
        <v>7</v>
      </c>
      <c r="H136" s="255">
        <v>111</v>
      </c>
      <c r="K136" s="258">
        <f t="shared" si="12"/>
        <v>7.64</v>
      </c>
      <c r="L136" s="255">
        <f t="shared" si="11"/>
        <v>848.04</v>
      </c>
      <c r="N136" s="256">
        <v>84</v>
      </c>
      <c r="O136" s="259">
        <f t="shared" si="14"/>
        <v>0.75</v>
      </c>
      <c r="P136" s="255">
        <v>112</v>
      </c>
      <c r="R136" s="266">
        <f t="shared" si="15"/>
        <v>0.76363636363636367</v>
      </c>
      <c r="S136" s="267">
        <v>110</v>
      </c>
      <c r="U136" s="255">
        <v>110</v>
      </c>
      <c r="V136" s="255">
        <f t="shared" si="13"/>
        <v>42</v>
      </c>
    </row>
    <row r="137" spans="7:22" x14ac:dyDescent="0.2">
      <c r="G137" s="255">
        <v>7</v>
      </c>
      <c r="H137" s="255">
        <v>112</v>
      </c>
      <c r="K137" s="258">
        <f t="shared" si="12"/>
        <v>7.64</v>
      </c>
      <c r="L137" s="255">
        <f t="shared" si="11"/>
        <v>855.68</v>
      </c>
      <c r="N137" s="256">
        <v>84</v>
      </c>
      <c r="O137" s="259">
        <f t="shared" si="14"/>
        <v>0.74336283185840712</v>
      </c>
      <c r="P137" s="255">
        <v>113</v>
      </c>
      <c r="R137" s="266">
        <f t="shared" si="15"/>
        <v>0.7567567567567568</v>
      </c>
      <c r="S137" s="267">
        <v>111</v>
      </c>
      <c r="U137" s="255">
        <v>111</v>
      </c>
      <c r="V137" s="255">
        <f t="shared" si="13"/>
        <v>42</v>
      </c>
    </row>
    <row r="138" spans="7:22" x14ac:dyDescent="0.2">
      <c r="G138" s="255">
        <v>7</v>
      </c>
      <c r="H138" s="255">
        <v>113</v>
      </c>
      <c r="K138" s="258">
        <f t="shared" si="12"/>
        <v>7.64</v>
      </c>
      <c r="L138" s="255">
        <f t="shared" si="11"/>
        <v>863.31999999999994</v>
      </c>
      <c r="N138" s="256">
        <v>84</v>
      </c>
      <c r="O138" s="259">
        <f t="shared" si="14"/>
        <v>0.73684210526315785</v>
      </c>
      <c r="P138" s="255">
        <v>114</v>
      </c>
      <c r="R138" s="266">
        <f t="shared" si="15"/>
        <v>0.75</v>
      </c>
      <c r="S138" s="267">
        <v>112</v>
      </c>
      <c r="U138" s="255">
        <v>112</v>
      </c>
      <c r="V138" s="255">
        <f t="shared" si="13"/>
        <v>42</v>
      </c>
    </row>
    <row r="139" spans="7:22" x14ac:dyDescent="0.2">
      <c r="G139" s="255">
        <v>7</v>
      </c>
      <c r="H139" s="255">
        <v>114</v>
      </c>
      <c r="K139" s="258">
        <f t="shared" si="12"/>
        <v>7.64</v>
      </c>
      <c r="L139" s="255">
        <f t="shared" si="11"/>
        <v>870.95999999999992</v>
      </c>
      <c r="N139" s="256">
        <v>84</v>
      </c>
      <c r="O139" s="259">
        <f t="shared" si="14"/>
        <v>0.73043478260869565</v>
      </c>
      <c r="P139" s="255">
        <v>115</v>
      </c>
      <c r="R139" s="266">
        <f t="shared" si="15"/>
        <v>0.74336283185840712</v>
      </c>
      <c r="S139" s="267">
        <v>113</v>
      </c>
      <c r="U139" s="255">
        <v>113</v>
      </c>
      <c r="V139" s="255">
        <f t="shared" si="13"/>
        <v>42</v>
      </c>
    </row>
    <row r="140" spans="7:22" x14ac:dyDescent="0.2">
      <c r="G140" s="255">
        <v>7</v>
      </c>
      <c r="H140" s="255">
        <v>115</v>
      </c>
      <c r="K140" s="258">
        <f t="shared" si="12"/>
        <v>7.64</v>
      </c>
      <c r="L140" s="255">
        <f t="shared" si="11"/>
        <v>878.59999999999991</v>
      </c>
      <c r="N140" s="256">
        <v>84</v>
      </c>
      <c r="O140" s="259">
        <f t="shared" si="14"/>
        <v>0.72413793103448276</v>
      </c>
      <c r="P140" s="255">
        <v>116</v>
      </c>
      <c r="R140" s="266">
        <f t="shared" si="15"/>
        <v>0.73684210526315785</v>
      </c>
      <c r="S140" s="267">
        <v>114</v>
      </c>
      <c r="U140" s="255">
        <v>114</v>
      </c>
      <c r="V140" s="255">
        <f t="shared" si="13"/>
        <v>42</v>
      </c>
    </row>
    <row r="141" spans="7:22" x14ac:dyDescent="0.2">
      <c r="G141" s="255">
        <v>7</v>
      </c>
      <c r="H141" s="255">
        <v>116</v>
      </c>
      <c r="K141" s="258">
        <f t="shared" si="12"/>
        <v>7.64</v>
      </c>
      <c r="L141" s="255">
        <f t="shared" si="11"/>
        <v>886.24</v>
      </c>
      <c r="N141" s="256">
        <v>84</v>
      </c>
      <c r="O141" s="259">
        <f t="shared" si="14"/>
        <v>0.71794871794871795</v>
      </c>
      <c r="P141" s="255">
        <v>117</v>
      </c>
      <c r="R141" s="266">
        <f t="shared" si="15"/>
        <v>0.73043478260869565</v>
      </c>
      <c r="S141" s="267">
        <v>115</v>
      </c>
      <c r="U141" s="255">
        <v>115</v>
      </c>
      <c r="V141" s="255">
        <f t="shared" si="13"/>
        <v>42</v>
      </c>
    </row>
    <row r="142" spans="7:22" x14ac:dyDescent="0.2">
      <c r="G142" s="255">
        <v>7</v>
      </c>
      <c r="H142" s="255">
        <v>117</v>
      </c>
      <c r="K142" s="258">
        <f t="shared" si="12"/>
        <v>7.64</v>
      </c>
      <c r="L142" s="255">
        <f t="shared" si="11"/>
        <v>893.88</v>
      </c>
      <c r="N142" s="256">
        <v>84</v>
      </c>
      <c r="O142" s="259">
        <f t="shared" si="14"/>
        <v>0.71186440677966101</v>
      </c>
      <c r="P142" s="255">
        <v>118</v>
      </c>
      <c r="R142" s="266">
        <f t="shared" si="15"/>
        <v>0.72413793103448276</v>
      </c>
      <c r="S142" s="267">
        <v>116</v>
      </c>
      <c r="U142" s="255">
        <v>116</v>
      </c>
      <c r="V142" s="255">
        <f t="shared" si="13"/>
        <v>42</v>
      </c>
    </row>
    <row r="143" spans="7:22" x14ac:dyDescent="0.2">
      <c r="G143" s="255">
        <v>7</v>
      </c>
      <c r="H143" s="255">
        <v>118</v>
      </c>
      <c r="K143" s="258">
        <f t="shared" si="12"/>
        <v>7.64</v>
      </c>
      <c r="L143" s="255">
        <f t="shared" si="11"/>
        <v>901.52</v>
      </c>
      <c r="N143" s="256">
        <v>84</v>
      </c>
      <c r="O143" s="259">
        <f t="shared" si="14"/>
        <v>0.70588235294117652</v>
      </c>
      <c r="P143" s="255">
        <v>119</v>
      </c>
      <c r="R143" s="266">
        <f t="shared" si="15"/>
        <v>0.71794871794871795</v>
      </c>
      <c r="S143" s="267">
        <v>117</v>
      </c>
      <c r="U143" s="255">
        <v>117</v>
      </c>
      <c r="V143" s="255">
        <f t="shared" si="13"/>
        <v>42</v>
      </c>
    </row>
    <row r="144" spans="7:22" x14ac:dyDescent="0.2">
      <c r="G144" s="255">
        <v>7</v>
      </c>
      <c r="H144" s="255">
        <v>119</v>
      </c>
      <c r="K144" s="258">
        <f t="shared" si="12"/>
        <v>7.64</v>
      </c>
      <c r="L144" s="255">
        <f t="shared" si="11"/>
        <v>909.16</v>
      </c>
      <c r="N144" s="256">
        <v>84</v>
      </c>
      <c r="O144" s="259">
        <f t="shared" si="14"/>
        <v>0.7</v>
      </c>
      <c r="P144" s="255">
        <v>120</v>
      </c>
      <c r="R144" s="266">
        <f t="shared" si="15"/>
        <v>0.71186440677966101</v>
      </c>
      <c r="S144" s="267">
        <v>118</v>
      </c>
      <c r="U144" s="255">
        <v>118</v>
      </c>
      <c r="V144" s="255">
        <f t="shared" si="13"/>
        <v>42</v>
      </c>
    </row>
    <row r="145" spans="7:22" x14ac:dyDescent="0.2">
      <c r="G145" s="255">
        <v>7</v>
      </c>
      <c r="H145" s="255">
        <v>120</v>
      </c>
      <c r="K145" s="258"/>
      <c r="N145" s="256">
        <v>84</v>
      </c>
      <c r="O145" s="259">
        <f t="shared" si="14"/>
        <v>0.69421487603305787</v>
      </c>
      <c r="P145" s="255">
        <v>121</v>
      </c>
      <c r="R145" s="266">
        <f t="shared" si="15"/>
        <v>0.70588235294117652</v>
      </c>
      <c r="S145" s="267">
        <v>119</v>
      </c>
      <c r="U145" s="255">
        <v>119</v>
      </c>
      <c r="V145" s="255">
        <f t="shared" si="13"/>
        <v>42</v>
      </c>
    </row>
    <row r="146" spans="7:22" x14ac:dyDescent="0.2">
      <c r="G146" s="255">
        <v>7</v>
      </c>
      <c r="H146" s="255">
        <v>121</v>
      </c>
      <c r="K146" s="258"/>
      <c r="N146" s="256">
        <v>84</v>
      </c>
      <c r="O146" s="259">
        <f t="shared" si="14"/>
        <v>0.68852459016393441</v>
      </c>
      <c r="P146" s="255">
        <v>122</v>
      </c>
      <c r="R146" s="266">
        <f t="shared" si="15"/>
        <v>0.7</v>
      </c>
      <c r="S146" s="267">
        <v>120</v>
      </c>
      <c r="U146" s="255">
        <v>120</v>
      </c>
      <c r="V146" s="255">
        <f t="shared" si="13"/>
        <v>42</v>
      </c>
    </row>
    <row r="147" spans="7:22" x14ac:dyDescent="0.2">
      <c r="G147" s="255">
        <v>7</v>
      </c>
      <c r="H147" s="255">
        <v>122</v>
      </c>
      <c r="K147" s="258"/>
      <c r="N147" s="256">
        <v>84</v>
      </c>
      <c r="O147" s="259">
        <f t="shared" si="14"/>
        <v>0.68292682926829273</v>
      </c>
      <c r="P147" s="255">
        <v>123</v>
      </c>
      <c r="R147" s="266">
        <f t="shared" si="15"/>
        <v>0.69421487603305787</v>
      </c>
      <c r="S147" s="267">
        <v>121</v>
      </c>
      <c r="U147" s="255">
        <v>121</v>
      </c>
      <c r="V147" s="255">
        <f t="shared" si="13"/>
        <v>42</v>
      </c>
    </row>
    <row r="148" spans="7:22" x14ac:dyDescent="0.2">
      <c r="G148" s="255">
        <v>7</v>
      </c>
      <c r="H148" s="255">
        <v>123</v>
      </c>
      <c r="K148" s="258"/>
      <c r="N148" s="256">
        <v>84</v>
      </c>
      <c r="O148" s="259">
        <f t="shared" si="14"/>
        <v>0.67741935483870963</v>
      </c>
      <c r="P148" s="255">
        <v>124</v>
      </c>
      <c r="R148" s="266">
        <f t="shared" si="15"/>
        <v>0.68852459016393441</v>
      </c>
      <c r="S148" s="267">
        <v>122</v>
      </c>
      <c r="U148" s="255">
        <v>122</v>
      </c>
      <c r="V148" s="255">
        <f t="shared" si="13"/>
        <v>42</v>
      </c>
    </row>
    <row r="149" spans="7:22" x14ac:dyDescent="0.2">
      <c r="G149" s="255">
        <v>7</v>
      </c>
      <c r="H149" s="255">
        <v>124</v>
      </c>
      <c r="K149" s="258"/>
      <c r="N149" s="256">
        <v>84</v>
      </c>
      <c r="O149" s="259">
        <f t="shared" si="14"/>
        <v>0.67200000000000004</v>
      </c>
      <c r="P149" s="255">
        <v>125</v>
      </c>
      <c r="R149" s="266">
        <f t="shared" si="15"/>
        <v>0.68292682926829273</v>
      </c>
      <c r="S149" s="267">
        <v>123</v>
      </c>
      <c r="U149" s="255">
        <v>123</v>
      </c>
      <c r="V149" s="255">
        <f t="shared" si="13"/>
        <v>42</v>
      </c>
    </row>
    <row r="150" spans="7:22" x14ac:dyDescent="0.2">
      <c r="G150" s="255">
        <v>7</v>
      </c>
      <c r="H150" s="255">
        <v>125</v>
      </c>
      <c r="K150" s="258"/>
      <c r="N150" s="256">
        <v>84</v>
      </c>
      <c r="O150" s="259">
        <f t="shared" si="14"/>
        <v>0.66666666666666663</v>
      </c>
      <c r="P150" s="255">
        <v>126</v>
      </c>
      <c r="R150" s="266">
        <f t="shared" si="15"/>
        <v>0.67741935483870963</v>
      </c>
      <c r="S150" s="267">
        <v>124</v>
      </c>
      <c r="U150" s="255">
        <v>124</v>
      </c>
      <c r="V150" s="255">
        <f t="shared" si="13"/>
        <v>42</v>
      </c>
    </row>
    <row r="151" spans="7:22" x14ac:dyDescent="0.2">
      <c r="K151" s="258"/>
      <c r="N151" s="256">
        <v>84</v>
      </c>
      <c r="O151" s="259">
        <f t="shared" si="14"/>
        <v>0.66141732283464572</v>
      </c>
      <c r="P151" s="255">
        <v>127</v>
      </c>
      <c r="R151" s="266">
        <f t="shared" si="15"/>
        <v>0.67200000000000004</v>
      </c>
      <c r="S151" s="267">
        <v>125</v>
      </c>
      <c r="U151" s="255">
        <v>125</v>
      </c>
      <c r="V151" s="255">
        <f t="shared" si="13"/>
        <v>42</v>
      </c>
    </row>
    <row r="152" spans="7:22" x14ac:dyDescent="0.2">
      <c r="N152" s="256">
        <v>84</v>
      </c>
      <c r="O152" s="259">
        <f t="shared" si="14"/>
        <v>0.65625</v>
      </c>
      <c r="P152" s="255">
        <v>128</v>
      </c>
      <c r="R152" s="266">
        <f t="shared" si="15"/>
        <v>0.66666666666666663</v>
      </c>
      <c r="S152" s="267">
        <v>126</v>
      </c>
      <c r="U152" s="255">
        <v>126</v>
      </c>
      <c r="V152" s="255">
        <f t="shared" si="13"/>
        <v>42</v>
      </c>
    </row>
    <row r="153" spans="7:22" x14ac:dyDescent="0.2">
      <c r="N153" s="256">
        <v>84</v>
      </c>
      <c r="O153" s="259">
        <f t="shared" si="14"/>
        <v>0.65116279069767447</v>
      </c>
      <c r="P153" s="255">
        <v>129</v>
      </c>
      <c r="R153" s="266">
        <f t="shared" si="15"/>
        <v>0.66141732283464572</v>
      </c>
      <c r="S153" s="267">
        <v>127</v>
      </c>
      <c r="U153" s="255">
        <v>127</v>
      </c>
      <c r="V153" s="255">
        <f t="shared" si="13"/>
        <v>42</v>
      </c>
    </row>
    <row r="154" spans="7:22" x14ac:dyDescent="0.2">
      <c r="N154" s="256">
        <v>84</v>
      </c>
      <c r="O154" s="259">
        <f t="shared" si="14"/>
        <v>0.64615384615384619</v>
      </c>
      <c r="P154" s="255">
        <v>130</v>
      </c>
      <c r="R154" s="266">
        <f t="shared" si="15"/>
        <v>0.65625</v>
      </c>
      <c r="S154" s="267">
        <v>128</v>
      </c>
      <c r="U154" s="255">
        <v>128</v>
      </c>
      <c r="V154" s="255">
        <f t="shared" si="13"/>
        <v>42</v>
      </c>
    </row>
    <row r="155" spans="7:22" x14ac:dyDescent="0.2">
      <c r="N155" s="256">
        <v>84</v>
      </c>
      <c r="O155" s="259">
        <f t="shared" si="14"/>
        <v>0.64122137404580148</v>
      </c>
      <c r="P155" s="255">
        <v>131</v>
      </c>
      <c r="R155" s="266">
        <f t="shared" si="15"/>
        <v>0.65116279069767447</v>
      </c>
      <c r="S155" s="267">
        <v>129</v>
      </c>
      <c r="U155" s="255">
        <v>129</v>
      </c>
      <c r="V155" s="255">
        <f t="shared" si="13"/>
        <v>42</v>
      </c>
    </row>
    <row r="156" spans="7:22" x14ac:dyDescent="0.2">
      <c r="N156" s="256">
        <v>84</v>
      </c>
      <c r="O156" s="259">
        <f t="shared" si="14"/>
        <v>0.63636363636363635</v>
      </c>
      <c r="P156" s="255">
        <v>132</v>
      </c>
      <c r="R156" s="266">
        <f t="shared" si="15"/>
        <v>0.64615384615384619</v>
      </c>
      <c r="S156" s="267">
        <v>130</v>
      </c>
      <c r="U156" s="255">
        <v>130</v>
      </c>
      <c r="V156" s="255">
        <f t="shared" ref="V156:V219" si="16">V155</f>
        <v>42</v>
      </c>
    </row>
    <row r="157" spans="7:22" x14ac:dyDescent="0.2">
      <c r="N157" s="256">
        <v>84</v>
      </c>
      <c r="O157" s="259">
        <f t="shared" si="14"/>
        <v>0.63157894736842102</v>
      </c>
      <c r="P157" s="255">
        <v>133</v>
      </c>
      <c r="R157" s="266">
        <f t="shared" si="15"/>
        <v>0.64122137404580148</v>
      </c>
      <c r="S157" s="267">
        <v>131</v>
      </c>
      <c r="U157" s="255">
        <v>131</v>
      </c>
      <c r="V157" s="255">
        <f t="shared" si="16"/>
        <v>42</v>
      </c>
    </row>
    <row r="158" spans="7:22" x14ac:dyDescent="0.2">
      <c r="N158" s="256">
        <v>84</v>
      </c>
      <c r="O158" s="259">
        <f t="shared" si="14"/>
        <v>0.62686567164179108</v>
      </c>
      <c r="P158" s="255">
        <v>134</v>
      </c>
      <c r="R158" s="266">
        <f t="shared" si="15"/>
        <v>0.63636363636363635</v>
      </c>
      <c r="S158" s="267">
        <v>132</v>
      </c>
      <c r="U158" s="255">
        <v>132</v>
      </c>
      <c r="V158" s="255">
        <f t="shared" si="16"/>
        <v>42</v>
      </c>
    </row>
    <row r="159" spans="7:22" x14ac:dyDescent="0.2">
      <c r="N159" s="256">
        <v>84</v>
      </c>
      <c r="O159" s="259">
        <f t="shared" si="14"/>
        <v>0.62222222222222223</v>
      </c>
      <c r="P159" s="255">
        <v>135</v>
      </c>
      <c r="R159" s="266">
        <f t="shared" si="15"/>
        <v>0.63157894736842102</v>
      </c>
      <c r="S159" s="267">
        <v>133</v>
      </c>
      <c r="U159" s="255">
        <v>133</v>
      </c>
      <c r="V159" s="255">
        <f t="shared" si="16"/>
        <v>42</v>
      </c>
    </row>
    <row r="160" spans="7:22" x14ac:dyDescent="0.2">
      <c r="N160" s="256">
        <v>84</v>
      </c>
      <c r="O160" s="259">
        <f t="shared" si="14"/>
        <v>0.61764705882352944</v>
      </c>
      <c r="P160" s="255">
        <v>136</v>
      </c>
      <c r="R160" s="266">
        <f t="shared" si="15"/>
        <v>0.62686567164179108</v>
      </c>
      <c r="S160" s="267">
        <v>134</v>
      </c>
      <c r="U160" s="255">
        <v>134</v>
      </c>
      <c r="V160" s="255">
        <f t="shared" si="16"/>
        <v>42</v>
      </c>
    </row>
    <row r="161" spans="14:22" x14ac:dyDescent="0.2">
      <c r="N161" s="256">
        <v>84</v>
      </c>
      <c r="O161" s="259">
        <f t="shared" si="14"/>
        <v>0.61313868613138689</v>
      </c>
      <c r="P161" s="255">
        <v>137</v>
      </c>
      <c r="R161" s="266">
        <f t="shared" si="15"/>
        <v>0.62222222222222223</v>
      </c>
      <c r="S161" s="267">
        <v>135</v>
      </c>
      <c r="U161" s="255">
        <v>135</v>
      </c>
      <c r="V161" s="255">
        <f t="shared" si="16"/>
        <v>42</v>
      </c>
    </row>
    <row r="162" spans="14:22" x14ac:dyDescent="0.2">
      <c r="N162" s="256">
        <v>84</v>
      </c>
      <c r="O162" s="259">
        <f t="shared" ref="O162:O225" si="17">N162/P162</f>
        <v>0.60869565217391308</v>
      </c>
      <c r="P162" s="255">
        <v>138</v>
      </c>
      <c r="R162" s="266">
        <f t="shared" si="15"/>
        <v>0.61764705882352944</v>
      </c>
      <c r="S162" s="267">
        <v>136</v>
      </c>
      <c r="U162" s="255">
        <v>136</v>
      </c>
      <c r="V162" s="255">
        <f t="shared" si="16"/>
        <v>42</v>
      </c>
    </row>
    <row r="163" spans="14:22" x14ac:dyDescent="0.2">
      <c r="N163" s="256">
        <v>84</v>
      </c>
      <c r="O163" s="259">
        <f t="shared" si="17"/>
        <v>0.60431654676258995</v>
      </c>
      <c r="P163" s="255">
        <v>139</v>
      </c>
      <c r="R163" s="266">
        <f t="shared" si="15"/>
        <v>0.61313868613138689</v>
      </c>
      <c r="S163" s="267">
        <v>137</v>
      </c>
      <c r="U163" s="255">
        <v>137</v>
      </c>
      <c r="V163" s="255">
        <f t="shared" si="16"/>
        <v>42</v>
      </c>
    </row>
    <row r="164" spans="14:22" x14ac:dyDescent="0.2">
      <c r="N164" s="256">
        <v>84</v>
      </c>
      <c r="O164" s="259">
        <f t="shared" si="17"/>
        <v>0.6</v>
      </c>
      <c r="P164" s="255">
        <v>140</v>
      </c>
      <c r="R164" s="266">
        <f t="shared" si="15"/>
        <v>0.60869565217391308</v>
      </c>
      <c r="S164" s="267">
        <v>138</v>
      </c>
      <c r="U164" s="255">
        <v>138</v>
      </c>
      <c r="V164" s="255">
        <f t="shared" si="16"/>
        <v>42</v>
      </c>
    </row>
    <row r="165" spans="14:22" x14ac:dyDescent="0.2">
      <c r="N165" s="256">
        <v>84</v>
      </c>
      <c r="O165" s="259">
        <f t="shared" si="17"/>
        <v>0.5957446808510638</v>
      </c>
      <c r="P165" s="255">
        <v>141</v>
      </c>
      <c r="R165" s="266">
        <f t="shared" si="15"/>
        <v>0.60431654676258995</v>
      </c>
      <c r="S165" s="267">
        <v>139</v>
      </c>
      <c r="U165" s="255">
        <v>139</v>
      </c>
      <c r="V165" s="255">
        <f t="shared" si="16"/>
        <v>42</v>
      </c>
    </row>
    <row r="166" spans="14:22" x14ac:dyDescent="0.2">
      <c r="N166" s="256">
        <v>84</v>
      </c>
      <c r="O166" s="259">
        <f t="shared" si="17"/>
        <v>0.59154929577464788</v>
      </c>
      <c r="P166" s="255">
        <v>142</v>
      </c>
      <c r="R166" s="266">
        <f t="shared" si="15"/>
        <v>0.6</v>
      </c>
      <c r="S166" s="267">
        <v>140</v>
      </c>
      <c r="U166" s="255">
        <v>140</v>
      </c>
      <c r="V166" s="255">
        <f t="shared" si="16"/>
        <v>42</v>
      </c>
    </row>
    <row r="167" spans="14:22" x14ac:dyDescent="0.2">
      <c r="N167" s="256">
        <v>84</v>
      </c>
      <c r="O167" s="259">
        <f t="shared" si="17"/>
        <v>0.58741258741258739</v>
      </c>
      <c r="P167" s="255">
        <v>143</v>
      </c>
      <c r="R167" s="266">
        <f t="shared" si="15"/>
        <v>0.5957446808510638</v>
      </c>
      <c r="S167" s="267">
        <v>141</v>
      </c>
      <c r="U167" s="255">
        <v>141</v>
      </c>
      <c r="V167" s="255">
        <f t="shared" si="16"/>
        <v>42</v>
      </c>
    </row>
    <row r="168" spans="14:22" x14ac:dyDescent="0.2">
      <c r="N168" s="256">
        <v>84</v>
      </c>
      <c r="O168" s="259">
        <f t="shared" si="17"/>
        <v>0.58333333333333337</v>
      </c>
      <c r="P168" s="255">
        <v>144</v>
      </c>
      <c r="R168" s="266">
        <f t="shared" si="15"/>
        <v>0.59154929577464788</v>
      </c>
      <c r="S168" s="267">
        <v>142</v>
      </c>
      <c r="U168" s="255">
        <v>142</v>
      </c>
      <c r="V168" s="255">
        <f t="shared" si="16"/>
        <v>42</v>
      </c>
    </row>
    <row r="169" spans="14:22" x14ac:dyDescent="0.2">
      <c r="N169" s="256">
        <v>84</v>
      </c>
      <c r="O169" s="259">
        <f t="shared" si="17"/>
        <v>0.57931034482758625</v>
      </c>
      <c r="P169" s="255">
        <v>145</v>
      </c>
      <c r="R169" s="266">
        <f t="shared" si="15"/>
        <v>0.58741258741258739</v>
      </c>
      <c r="S169" s="267">
        <v>143</v>
      </c>
      <c r="U169" s="255">
        <v>143</v>
      </c>
      <c r="V169" s="255">
        <f t="shared" si="16"/>
        <v>42</v>
      </c>
    </row>
    <row r="170" spans="14:22" x14ac:dyDescent="0.2">
      <c r="N170" s="256">
        <v>84</v>
      </c>
      <c r="O170" s="259">
        <f t="shared" si="17"/>
        <v>0.57534246575342463</v>
      </c>
      <c r="P170" s="255">
        <v>146</v>
      </c>
      <c r="R170" s="266">
        <f t="shared" ref="R170:R233" si="18">O$25/S170</f>
        <v>0.58333333333333337</v>
      </c>
      <c r="S170" s="267">
        <v>144</v>
      </c>
      <c r="U170" s="255">
        <v>144</v>
      </c>
      <c r="V170" s="255">
        <f t="shared" si="16"/>
        <v>42</v>
      </c>
    </row>
    <row r="171" spans="14:22" x14ac:dyDescent="0.2">
      <c r="N171" s="256">
        <v>84</v>
      </c>
      <c r="O171" s="259">
        <f t="shared" si="17"/>
        <v>0.5714285714285714</v>
      </c>
      <c r="P171" s="255">
        <v>147</v>
      </c>
      <c r="R171" s="266">
        <f t="shared" si="18"/>
        <v>0.57931034482758625</v>
      </c>
      <c r="S171" s="267">
        <v>145</v>
      </c>
      <c r="U171" s="255">
        <v>145</v>
      </c>
      <c r="V171" s="255">
        <f t="shared" si="16"/>
        <v>42</v>
      </c>
    </row>
    <row r="172" spans="14:22" x14ac:dyDescent="0.2">
      <c r="N172" s="256">
        <v>84</v>
      </c>
      <c r="O172" s="259">
        <f t="shared" si="17"/>
        <v>0.56756756756756754</v>
      </c>
      <c r="P172" s="255">
        <v>148</v>
      </c>
      <c r="R172" s="266">
        <f t="shared" si="18"/>
        <v>0.57534246575342463</v>
      </c>
      <c r="S172" s="267">
        <v>146</v>
      </c>
      <c r="U172" s="255">
        <v>146</v>
      </c>
      <c r="V172" s="255">
        <f t="shared" si="16"/>
        <v>42</v>
      </c>
    </row>
    <row r="173" spans="14:22" x14ac:dyDescent="0.2">
      <c r="N173" s="256">
        <v>84</v>
      </c>
      <c r="O173" s="259">
        <f t="shared" si="17"/>
        <v>0.56375838926174493</v>
      </c>
      <c r="P173" s="255">
        <v>149</v>
      </c>
      <c r="R173" s="266">
        <f t="shared" si="18"/>
        <v>0.5714285714285714</v>
      </c>
      <c r="S173" s="267">
        <v>147</v>
      </c>
      <c r="U173" s="255">
        <v>147</v>
      </c>
      <c r="V173" s="255">
        <f t="shared" si="16"/>
        <v>42</v>
      </c>
    </row>
    <row r="174" spans="14:22" x14ac:dyDescent="0.2">
      <c r="N174" s="256">
        <v>84</v>
      </c>
      <c r="O174" s="259">
        <f t="shared" si="17"/>
        <v>0.56000000000000005</v>
      </c>
      <c r="P174" s="255">
        <v>150</v>
      </c>
      <c r="R174" s="266">
        <f t="shared" si="18"/>
        <v>0.56756756756756754</v>
      </c>
      <c r="S174" s="267">
        <v>148</v>
      </c>
      <c r="U174" s="255">
        <v>148</v>
      </c>
      <c r="V174" s="255">
        <f t="shared" si="16"/>
        <v>42</v>
      </c>
    </row>
    <row r="175" spans="14:22" x14ac:dyDescent="0.2">
      <c r="N175" s="256">
        <v>84</v>
      </c>
      <c r="O175" s="259">
        <f t="shared" si="17"/>
        <v>0.55629139072847678</v>
      </c>
      <c r="P175" s="255">
        <v>151</v>
      </c>
      <c r="R175" s="266">
        <f t="shared" si="18"/>
        <v>0.56375838926174493</v>
      </c>
      <c r="S175" s="267">
        <v>149</v>
      </c>
      <c r="U175" s="255">
        <v>149</v>
      </c>
      <c r="V175" s="255">
        <f t="shared" si="16"/>
        <v>42</v>
      </c>
    </row>
    <row r="176" spans="14:22" x14ac:dyDescent="0.2">
      <c r="N176" s="256">
        <v>84</v>
      </c>
      <c r="O176" s="259">
        <f t="shared" si="17"/>
        <v>0.55263157894736847</v>
      </c>
      <c r="P176" s="255">
        <v>152</v>
      </c>
      <c r="R176" s="266">
        <f t="shared" si="18"/>
        <v>0.56000000000000005</v>
      </c>
      <c r="S176" s="267">
        <v>150</v>
      </c>
      <c r="U176" s="255">
        <v>150</v>
      </c>
      <c r="V176" s="255">
        <f t="shared" si="16"/>
        <v>42</v>
      </c>
    </row>
    <row r="177" spans="14:22" x14ac:dyDescent="0.2">
      <c r="N177" s="256">
        <v>84</v>
      </c>
      <c r="O177" s="259">
        <f t="shared" si="17"/>
        <v>0.5490196078431373</v>
      </c>
      <c r="P177" s="255">
        <v>153</v>
      </c>
      <c r="R177" s="266">
        <f t="shared" si="18"/>
        <v>0.55629139072847678</v>
      </c>
      <c r="S177" s="267">
        <v>151</v>
      </c>
      <c r="U177" s="255">
        <v>151</v>
      </c>
      <c r="V177" s="255">
        <f t="shared" si="16"/>
        <v>42</v>
      </c>
    </row>
    <row r="178" spans="14:22" x14ac:dyDescent="0.2">
      <c r="N178" s="256">
        <v>84</v>
      </c>
      <c r="O178" s="259">
        <f t="shared" si="17"/>
        <v>0.54545454545454541</v>
      </c>
      <c r="P178" s="255">
        <v>154</v>
      </c>
      <c r="R178" s="266">
        <f t="shared" si="18"/>
        <v>0.55263157894736847</v>
      </c>
      <c r="S178" s="267">
        <v>152</v>
      </c>
      <c r="U178" s="255">
        <v>152</v>
      </c>
      <c r="V178" s="255">
        <f t="shared" si="16"/>
        <v>42</v>
      </c>
    </row>
    <row r="179" spans="14:22" x14ac:dyDescent="0.2">
      <c r="N179" s="256">
        <v>84</v>
      </c>
      <c r="O179" s="259">
        <f t="shared" si="17"/>
        <v>0.54193548387096779</v>
      </c>
      <c r="P179" s="255">
        <v>155</v>
      </c>
      <c r="R179" s="266">
        <f t="shared" si="18"/>
        <v>0.5490196078431373</v>
      </c>
      <c r="S179" s="267">
        <v>153</v>
      </c>
      <c r="U179" s="255">
        <v>153</v>
      </c>
      <c r="V179" s="255">
        <f t="shared" si="16"/>
        <v>42</v>
      </c>
    </row>
    <row r="180" spans="14:22" x14ac:dyDescent="0.2">
      <c r="N180" s="256">
        <v>84</v>
      </c>
      <c r="O180" s="259">
        <f t="shared" si="17"/>
        <v>0.53846153846153844</v>
      </c>
      <c r="P180" s="255">
        <v>156</v>
      </c>
      <c r="R180" s="266">
        <f t="shared" si="18"/>
        <v>0.54545454545454541</v>
      </c>
      <c r="S180" s="267">
        <v>154</v>
      </c>
      <c r="U180" s="255">
        <v>154</v>
      </c>
      <c r="V180" s="255">
        <f t="shared" si="16"/>
        <v>42</v>
      </c>
    </row>
    <row r="181" spans="14:22" x14ac:dyDescent="0.2">
      <c r="N181" s="256">
        <v>84</v>
      </c>
      <c r="O181" s="259">
        <f t="shared" si="17"/>
        <v>0.53503184713375795</v>
      </c>
      <c r="P181" s="255">
        <v>157</v>
      </c>
      <c r="R181" s="266">
        <f t="shared" si="18"/>
        <v>0.54193548387096779</v>
      </c>
      <c r="S181" s="267">
        <v>155</v>
      </c>
      <c r="U181" s="255">
        <v>155</v>
      </c>
      <c r="V181" s="255">
        <f t="shared" si="16"/>
        <v>42</v>
      </c>
    </row>
    <row r="182" spans="14:22" x14ac:dyDescent="0.2">
      <c r="N182" s="256">
        <v>84</v>
      </c>
      <c r="O182" s="259">
        <f t="shared" si="17"/>
        <v>0.53164556962025311</v>
      </c>
      <c r="P182" s="255">
        <v>158</v>
      </c>
      <c r="R182" s="266">
        <f t="shared" si="18"/>
        <v>0.53846153846153844</v>
      </c>
      <c r="S182" s="267">
        <v>156</v>
      </c>
      <c r="U182" s="255">
        <v>156</v>
      </c>
      <c r="V182" s="255">
        <f t="shared" si="16"/>
        <v>42</v>
      </c>
    </row>
    <row r="183" spans="14:22" x14ac:dyDescent="0.2">
      <c r="N183" s="256">
        <v>84</v>
      </c>
      <c r="O183" s="259">
        <f t="shared" si="17"/>
        <v>0.52830188679245282</v>
      </c>
      <c r="P183" s="255">
        <v>159</v>
      </c>
      <c r="R183" s="266">
        <f t="shared" si="18"/>
        <v>0.53503184713375795</v>
      </c>
      <c r="S183" s="267">
        <v>157</v>
      </c>
      <c r="U183" s="255">
        <v>157</v>
      </c>
      <c r="V183" s="255">
        <f t="shared" si="16"/>
        <v>42</v>
      </c>
    </row>
    <row r="184" spans="14:22" x14ac:dyDescent="0.2">
      <c r="N184" s="256">
        <v>84</v>
      </c>
      <c r="O184" s="259">
        <f t="shared" si="17"/>
        <v>0.52500000000000002</v>
      </c>
      <c r="P184" s="255">
        <v>160</v>
      </c>
      <c r="R184" s="266">
        <f t="shared" si="18"/>
        <v>0.53164556962025311</v>
      </c>
      <c r="S184" s="267">
        <v>158</v>
      </c>
      <c r="U184" s="255">
        <v>158</v>
      </c>
      <c r="V184" s="255">
        <f t="shared" si="16"/>
        <v>42</v>
      </c>
    </row>
    <row r="185" spans="14:22" x14ac:dyDescent="0.2">
      <c r="N185" s="256">
        <v>84</v>
      </c>
      <c r="O185" s="259">
        <f t="shared" si="17"/>
        <v>0.52173913043478259</v>
      </c>
      <c r="P185" s="255">
        <v>161</v>
      </c>
      <c r="R185" s="266">
        <f t="shared" si="18"/>
        <v>0.52830188679245282</v>
      </c>
      <c r="S185" s="267">
        <v>159</v>
      </c>
      <c r="U185" s="255">
        <v>159</v>
      </c>
      <c r="V185" s="255">
        <f t="shared" si="16"/>
        <v>42</v>
      </c>
    </row>
    <row r="186" spans="14:22" x14ac:dyDescent="0.2">
      <c r="N186" s="256">
        <v>84</v>
      </c>
      <c r="O186" s="259">
        <f t="shared" si="17"/>
        <v>0.51851851851851849</v>
      </c>
      <c r="P186" s="255">
        <v>162</v>
      </c>
      <c r="R186" s="266">
        <f t="shared" si="18"/>
        <v>0.52500000000000002</v>
      </c>
      <c r="S186" s="267">
        <v>160</v>
      </c>
      <c r="U186" s="255">
        <v>160</v>
      </c>
      <c r="V186" s="255">
        <f t="shared" si="16"/>
        <v>42</v>
      </c>
    </row>
    <row r="187" spans="14:22" x14ac:dyDescent="0.2">
      <c r="N187" s="256">
        <v>84</v>
      </c>
      <c r="O187" s="259">
        <f t="shared" si="17"/>
        <v>0.51533742331288346</v>
      </c>
      <c r="P187" s="255">
        <v>163</v>
      </c>
      <c r="R187" s="266">
        <f t="shared" si="18"/>
        <v>0.52173913043478259</v>
      </c>
      <c r="S187" s="267">
        <v>161</v>
      </c>
      <c r="U187" s="255">
        <v>161</v>
      </c>
      <c r="V187" s="255">
        <f t="shared" si="16"/>
        <v>42</v>
      </c>
    </row>
    <row r="188" spans="14:22" x14ac:dyDescent="0.2">
      <c r="N188" s="256">
        <v>84</v>
      </c>
      <c r="O188" s="259">
        <f t="shared" si="17"/>
        <v>0.51219512195121952</v>
      </c>
      <c r="P188" s="255">
        <v>164</v>
      </c>
      <c r="R188" s="266">
        <f t="shared" si="18"/>
        <v>0.51851851851851849</v>
      </c>
      <c r="S188" s="267">
        <v>162</v>
      </c>
      <c r="U188" s="255">
        <v>162</v>
      </c>
      <c r="V188" s="255">
        <f t="shared" si="16"/>
        <v>42</v>
      </c>
    </row>
    <row r="189" spans="14:22" x14ac:dyDescent="0.2">
      <c r="N189" s="256">
        <v>84</v>
      </c>
      <c r="O189" s="259">
        <f t="shared" si="17"/>
        <v>0.50909090909090904</v>
      </c>
      <c r="P189" s="255">
        <v>165</v>
      </c>
      <c r="R189" s="266">
        <f t="shared" si="18"/>
        <v>0.51533742331288346</v>
      </c>
      <c r="S189" s="267">
        <v>163</v>
      </c>
      <c r="U189" s="255">
        <v>163</v>
      </c>
      <c r="V189" s="255">
        <f t="shared" si="16"/>
        <v>42</v>
      </c>
    </row>
    <row r="190" spans="14:22" x14ac:dyDescent="0.2">
      <c r="N190" s="256">
        <v>84</v>
      </c>
      <c r="O190" s="259">
        <f t="shared" si="17"/>
        <v>0.50602409638554213</v>
      </c>
      <c r="P190" s="255">
        <v>166</v>
      </c>
      <c r="R190" s="266">
        <f t="shared" si="18"/>
        <v>0.51219512195121952</v>
      </c>
      <c r="S190" s="267">
        <v>164</v>
      </c>
      <c r="U190" s="255">
        <v>164</v>
      </c>
      <c r="V190" s="255">
        <f t="shared" si="16"/>
        <v>42</v>
      </c>
    </row>
    <row r="191" spans="14:22" x14ac:dyDescent="0.2">
      <c r="N191" s="256">
        <v>84</v>
      </c>
      <c r="O191" s="259">
        <f t="shared" si="17"/>
        <v>0.50299401197604787</v>
      </c>
      <c r="P191" s="255">
        <v>167</v>
      </c>
      <c r="R191" s="266">
        <f t="shared" si="18"/>
        <v>0.50909090909090904</v>
      </c>
      <c r="S191" s="267">
        <v>165</v>
      </c>
      <c r="U191" s="255">
        <v>165</v>
      </c>
      <c r="V191" s="255">
        <f t="shared" si="16"/>
        <v>42</v>
      </c>
    </row>
    <row r="192" spans="14:22" x14ac:dyDescent="0.2">
      <c r="N192" s="256">
        <v>84</v>
      </c>
      <c r="O192" s="259">
        <f t="shared" si="17"/>
        <v>0.5</v>
      </c>
      <c r="P192" s="255">
        <v>168</v>
      </c>
      <c r="R192" s="266">
        <f t="shared" si="18"/>
        <v>0.50602409638554213</v>
      </c>
      <c r="S192" s="267">
        <v>166</v>
      </c>
      <c r="U192" s="255">
        <v>166</v>
      </c>
      <c r="V192" s="255">
        <f t="shared" si="16"/>
        <v>42</v>
      </c>
    </row>
    <row r="193" spans="14:22" x14ac:dyDescent="0.2">
      <c r="N193" s="256">
        <v>84</v>
      </c>
      <c r="O193" s="259">
        <f t="shared" si="17"/>
        <v>0.49704142011834318</v>
      </c>
      <c r="P193" s="255">
        <v>169</v>
      </c>
      <c r="R193" s="266">
        <f t="shared" si="18"/>
        <v>0.50299401197604787</v>
      </c>
      <c r="S193" s="267">
        <v>167</v>
      </c>
      <c r="U193" s="255">
        <v>167</v>
      </c>
      <c r="V193" s="255">
        <f t="shared" si="16"/>
        <v>42</v>
      </c>
    </row>
    <row r="194" spans="14:22" x14ac:dyDescent="0.2">
      <c r="N194" s="256">
        <v>84</v>
      </c>
      <c r="O194" s="259">
        <f t="shared" si="17"/>
        <v>0.49411764705882355</v>
      </c>
      <c r="P194" s="255">
        <v>170</v>
      </c>
      <c r="R194" s="266">
        <f t="shared" si="18"/>
        <v>0.5</v>
      </c>
      <c r="S194" s="267">
        <v>168</v>
      </c>
      <c r="U194" s="255">
        <v>168</v>
      </c>
      <c r="V194" s="255">
        <f t="shared" si="16"/>
        <v>42</v>
      </c>
    </row>
    <row r="195" spans="14:22" x14ac:dyDescent="0.2">
      <c r="N195" s="256">
        <v>84</v>
      </c>
      <c r="O195" s="259">
        <f t="shared" si="17"/>
        <v>0.49122807017543857</v>
      </c>
      <c r="P195" s="255">
        <v>171</v>
      </c>
      <c r="R195" s="266">
        <f t="shared" si="18"/>
        <v>0.49704142011834318</v>
      </c>
      <c r="S195" s="267">
        <v>169</v>
      </c>
      <c r="U195" s="255">
        <v>169</v>
      </c>
      <c r="V195" s="255">
        <f t="shared" si="16"/>
        <v>42</v>
      </c>
    </row>
    <row r="196" spans="14:22" x14ac:dyDescent="0.2">
      <c r="N196" s="256">
        <v>84</v>
      </c>
      <c r="O196" s="259">
        <f t="shared" si="17"/>
        <v>0.48837209302325579</v>
      </c>
      <c r="P196" s="255">
        <v>172</v>
      </c>
      <c r="R196" s="266">
        <f t="shared" si="18"/>
        <v>0.49411764705882355</v>
      </c>
      <c r="S196" s="267">
        <v>170</v>
      </c>
      <c r="U196" s="255">
        <v>170</v>
      </c>
      <c r="V196" s="255">
        <f t="shared" si="16"/>
        <v>42</v>
      </c>
    </row>
    <row r="197" spans="14:22" x14ac:dyDescent="0.2">
      <c r="N197" s="256">
        <v>84</v>
      </c>
      <c r="O197" s="259">
        <f t="shared" si="17"/>
        <v>0.48554913294797686</v>
      </c>
      <c r="P197" s="255">
        <v>173</v>
      </c>
      <c r="R197" s="266">
        <f t="shared" si="18"/>
        <v>0.49122807017543857</v>
      </c>
      <c r="S197" s="267">
        <v>171</v>
      </c>
      <c r="U197" s="255">
        <v>171</v>
      </c>
      <c r="V197" s="255">
        <f t="shared" si="16"/>
        <v>42</v>
      </c>
    </row>
    <row r="198" spans="14:22" x14ac:dyDescent="0.2">
      <c r="N198" s="256">
        <v>84</v>
      </c>
      <c r="O198" s="259">
        <f t="shared" si="17"/>
        <v>0.48275862068965519</v>
      </c>
      <c r="P198" s="255">
        <v>174</v>
      </c>
      <c r="R198" s="266">
        <f t="shared" si="18"/>
        <v>0.48837209302325579</v>
      </c>
      <c r="S198" s="267">
        <v>172</v>
      </c>
      <c r="U198" s="255">
        <v>172</v>
      </c>
      <c r="V198" s="255">
        <f t="shared" si="16"/>
        <v>42</v>
      </c>
    </row>
    <row r="199" spans="14:22" x14ac:dyDescent="0.2">
      <c r="N199" s="256">
        <v>84</v>
      </c>
      <c r="O199" s="259">
        <f t="shared" si="17"/>
        <v>0.48</v>
      </c>
      <c r="P199" s="255">
        <v>175</v>
      </c>
      <c r="R199" s="266">
        <f t="shared" si="18"/>
        <v>0.48554913294797686</v>
      </c>
      <c r="S199" s="267">
        <v>173</v>
      </c>
      <c r="U199" s="255">
        <v>173</v>
      </c>
      <c r="V199" s="255">
        <f t="shared" si="16"/>
        <v>42</v>
      </c>
    </row>
    <row r="200" spans="14:22" x14ac:dyDescent="0.2">
      <c r="N200" s="256">
        <v>84</v>
      </c>
      <c r="O200" s="259">
        <f t="shared" si="17"/>
        <v>0.47727272727272729</v>
      </c>
      <c r="P200" s="255">
        <v>176</v>
      </c>
      <c r="R200" s="266">
        <f t="shared" si="18"/>
        <v>0.48275862068965519</v>
      </c>
      <c r="S200" s="267">
        <v>174</v>
      </c>
      <c r="U200" s="255">
        <v>174</v>
      </c>
      <c r="V200" s="255">
        <f t="shared" si="16"/>
        <v>42</v>
      </c>
    </row>
    <row r="201" spans="14:22" x14ac:dyDescent="0.2">
      <c r="N201" s="256">
        <v>84</v>
      </c>
      <c r="O201" s="259">
        <f t="shared" si="17"/>
        <v>0.47457627118644069</v>
      </c>
      <c r="P201" s="255">
        <v>177</v>
      </c>
      <c r="R201" s="266">
        <f t="shared" si="18"/>
        <v>0.48</v>
      </c>
      <c r="S201" s="267">
        <v>175</v>
      </c>
      <c r="U201" s="255">
        <v>175</v>
      </c>
      <c r="V201" s="255">
        <f t="shared" si="16"/>
        <v>42</v>
      </c>
    </row>
    <row r="202" spans="14:22" x14ac:dyDescent="0.2">
      <c r="N202" s="256">
        <v>84</v>
      </c>
      <c r="O202" s="259">
        <f t="shared" si="17"/>
        <v>0.47191011235955055</v>
      </c>
      <c r="P202" s="255">
        <v>178</v>
      </c>
      <c r="R202" s="266">
        <f t="shared" si="18"/>
        <v>0.47727272727272729</v>
      </c>
      <c r="S202" s="267">
        <v>176</v>
      </c>
      <c r="U202" s="255">
        <v>176</v>
      </c>
      <c r="V202" s="255">
        <f t="shared" si="16"/>
        <v>42</v>
      </c>
    </row>
    <row r="203" spans="14:22" x14ac:dyDescent="0.2">
      <c r="N203" s="256">
        <v>84</v>
      </c>
      <c r="O203" s="259">
        <f t="shared" si="17"/>
        <v>0.46927374301675978</v>
      </c>
      <c r="P203" s="255">
        <v>179</v>
      </c>
      <c r="R203" s="266">
        <f t="shared" si="18"/>
        <v>0.47457627118644069</v>
      </c>
      <c r="S203" s="267">
        <v>177</v>
      </c>
      <c r="U203" s="255">
        <v>177</v>
      </c>
      <c r="V203" s="255">
        <f t="shared" si="16"/>
        <v>42</v>
      </c>
    </row>
    <row r="204" spans="14:22" x14ac:dyDescent="0.2">
      <c r="N204" s="256">
        <v>84</v>
      </c>
      <c r="O204" s="259">
        <f t="shared" si="17"/>
        <v>0.46666666666666667</v>
      </c>
      <c r="P204" s="255">
        <v>180</v>
      </c>
      <c r="R204" s="266">
        <f t="shared" si="18"/>
        <v>0.47191011235955055</v>
      </c>
      <c r="S204" s="267">
        <v>178</v>
      </c>
      <c r="U204" s="255">
        <v>178</v>
      </c>
      <c r="V204" s="255">
        <f t="shared" si="16"/>
        <v>42</v>
      </c>
    </row>
    <row r="205" spans="14:22" x14ac:dyDescent="0.2">
      <c r="N205" s="256">
        <v>84</v>
      </c>
      <c r="O205" s="259">
        <f t="shared" si="17"/>
        <v>0.46408839779005523</v>
      </c>
      <c r="P205" s="255">
        <v>181</v>
      </c>
      <c r="R205" s="266">
        <f t="shared" si="18"/>
        <v>0.46927374301675978</v>
      </c>
      <c r="S205" s="267">
        <v>179</v>
      </c>
      <c r="U205" s="255">
        <v>179</v>
      </c>
      <c r="V205" s="255">
        <f t="shared" si="16"/>
        <v>42</v>
      </c>
    </row>
    <row r="206" spans="14:22" x14ac:dyDescent="0.2">
      <c r="N206" s="256">
        <v>84</v>
      </c>
      <c r="O206" s="259">
        <f t="shared" si="17"/>
        <v>0.46153846153846156</v>
      </c>
      <c r="P206" s="255">
        <v>182</v>
      </c>
      <c r="R206" s="266">
        <f t="shared" si="18"/>
        <v>0.46666666666666667</v>
      </c>
      <c r="S206" s="267">
        <v>180</v>
      </c>
      <c r="U206" s="255">
        <v>180</v>
      </c>
      <c r="V206" s="255">
        <f t="shared" si="16"/>
        <v>42</v>
      </c>
    </row>
    <row r="207" spans="14:22" x14ac:dyDescent="0.2">
      <c r="N207" s="256">
        <v>84</v>
      </c>
      <c r="O207" s="259">
        <f t="shared" si="17"/>
        <v>0.45901639344262296</v>
      </c>
      <c r="P207" s="255">
        <v>183</v>
      </c>
      <c r="R207" s="266">
        <f t="shared" si="18"/>
        <v>0.46408839779005523</v>
      </c>
      <c r="S207" s="267">
        <v>181</v>
      </c>
      <c r="U207" s="255">
        <v>181</v>
      </c>
      <c r="V207" s="255">
        <f t="shared" si="16"/>
        <v>42</v>
      </c>
    </row>
    <row r="208" spans="14:22" x14ac:dyDescent="0.2">
      <c r="N208" s="256">
        <v>84</v>
      </c>
      <c r="O208" s="259">
        <f t="shared" si="17"/>
        <v>0.45652173913043476</v>
      </c>
      <c r="P208" s="255">
        <v>184</v>
      </c>
      <c r="R208" s="266">
        <f t="shared" si="18"/>
        <v>0.46153846153846156</v>
      </c>
      <c r="S208" s="267">
        <v>182</v>
      </c>
      <c r="U208" s="255">
        <v>182</v>
      </c>
      <c r="V208" s="255">
        <f t="shared" si="16"/>
        <v>42</v>
      </c>
    </row>
    <row r="209" spans="14:22" x14ac:dyDescent="0.2">
      <c r="N209" s="256">
        <v>84</v>
      </c>
      <c r="O209" s="259">
        <f t="shared" si="17"/>
        <v>0.45405405405405408</v>
      </c>
      <c r="P209" s="255">
        <v>185</v>
      </c>
      <c r="R209" s="266">
        <f t="shared" si="18"/>
        <v>0.45901639344262296</v>
      </c>
      <c r="S209" s="267">
        <v>183</v>
      </c>
      <c r="U209" s="255">
        <v>183</v>
      </c>
      <c r="V209" s="255">
        <f t="shared" si="16"/>
        <v>42</v>
      </c>
    </row>
    <row r="210" spans="14:22" x14ac:dyDescent="0.2">
      <c r="N210" s="256">
        <v>84</v>
      </c>
      <c r="O210" s="259">
        <f t="shared" si="17"/>
        <v>0.45161290322580644</v>
      </c>
      <c r="P210" s="255">
        <v>186</v>
      </c>
      <c r="R210" s="266">
        <f t="shared" si="18"/>
        <v>0.45652173913043476</v>
      </c>
      <c r="S210" s="267">
        <v>184</v>
      </c>
      <c r="U210" s="255">
        <v>184</v>
      </c>
      <c r="V210" s="255">
        <f t="shared" si="16"/>
        <v>42</v>
      </c>
    </row>
    <row r="211" spans="14:22" x14ac:dyDescent="0.2">
      <c r="N211" s="256">
        <v>84</v>
      </c>
      <c r="O211" s="259">
        <f t="shared" si="17"/>
        <v>0.44919786096256686</v>
      </c>
      <c r="P211" s="255">
        <v>187</v>
      </c>
      <c r="R211" s="266">
        <f t="shared" si="18"/>
        <v>0.45405405405405408</v>
      </c>
      <c r="S211" s="267">
        <v>185</v>
      </c>
      <c r="U211" s="255">
        <v>185</v>
      </c>
      <c r="V211" s="255">
        <f t="shared" si="16"/>
        <v>42</v>
      </c>
    </row>
    <row r="212" spans="14:22" x14ac:dyDescent="0.2">
      <c r="N212" s="256">
        <v>84</v>
      </c>
      <c r="O212" s="259">
        <f t="shared" si="17"/>
        <v>0.44680851063829785</v>
      </c>
      <c r="P212" s="255">
        <v>188</v>
      </c>
      <c r="R212" s="266">
        <f t="shared" si="18"/>
        <v>0.45161290322580644</v>
      </c>
      <c r="S212" s="267">
        <v>186</v>
      </c>
      <c r="U212" s="255">
        <v>186</v>
      </c>
      <c r="V212" s="255">
        <f t="shared" si="16"/>
        <v>42</v>
      </c>
    </row>
    <row r="213" spans="14:22" x14ac:dyDescent="0.2">
      <c r="N213" s="256">
        <v>84</v>
      </c>
      <c r="O213" s="259">
        <f t="shared" si="17"/>
        <v>0.44444444444444442</v>
      </c>
      <c r="P213" s="255">
        <v>189</v>
      </c>
      <c r="R213" s="266">
        <f t="shared" si="18"/>
        <v>0.44919786096256686</v>
      </c>
      <c r="S213" s="267">
        <v>187</v>
      </c>
      <c r="U213" s="255">
        <v>187</v>
      </c>
      <c r="V213" s="255">
        <f t="shared" si="16"/>
        <v>42</v>
      </c>
    </row>
    <row r="214" spans="14:22" x14ac:dyDescent="0.2">
      <c r="N214" s="256">
        <v>84</v>
      </c>
      <c r="O214" s="259">
        <f t="shared" si="17"/>
        <v>0.44210526315789472</v>
      </c>
      <c r="P214" s="255">
        <v>190</v>
      </c>
      <c r="R214" s="266">
        <f t="shared" si="18"/>
        <v>0.44680851063829785</v>
      </c>
      <c r="S214" s="267">
        <v>188</v>
      </c>
      <c r="U214" s="255">
        <v>188</v>
      </c>
      <c r="V214" s="255">
        <f t="shared" si="16"/>
        <v>42</v>
      </c>
    </row>
    <row r="215" spans="14:22" x14ac:dyDescent="0.2">
      <c r="N215" s="256">
        <v>84</v>
      </c>
      <c r="O215" s="259">
        <f t="shared" si="17"/>
        <v>0.43979057591623039</v>
      </c>
      <c r="P215" s="255">
        <v>191</v>
      </c>
      <c r="R215" s="266">
        <f t="shared" si="18"/>
        <v>0.44444444444444442</v>
      </c>
      <c r="S215" s="267">
        <v>189</v>
      </c>
      <c r="U215" s="255">
        <v>189</v>
      </c>
      <c r="V215" s="255">
        <f t="shared" si="16"/>
        <v>42</v>
      </c>
    </row>
    <row r="216" spans="14:22" x14ac:dyDescent="0.2">
      <c r="N216" s="256">
        <v>84</v>
      </c>
      <c r="O216" s="259">
        <f t="shared" si="17"/>
        <v>0.4375</v>
      </c>
      <c r="P216" s="255">
        <v>192</v>
      </c>
      <c r="R216" s="266">
        <f t="shared" si="18"/>
        <v>0.44210526315789472</v>
      </c>
      <c r="S216" s="267">
        <v>190</v>
      </c>
      <c r="U216" s="255">
        <v>190</v>
      </c>
      <c r="V216" s="255">
        <f t="shared" si="16"/>
        <v>42</v>
      </c>
    </row>
    <row r="217" spans="14:22" x14ac:dyDescent="0.2">
      <c r="N217" s="256">
        <v>84</v>
      </c>
      <c r="O217" s="259">
        <f t="shared" si="17"/>
        <v>0.43523316062176165</v>
      </c>
      <c r="P217" s="255">
        <v>193</v>
      </c>
      <c r="R217" s="266">
        <f t="shared" si="18"/>
        <v>0.43979057591623039</v>
      </c>
      <c r="S217" s="267">
        <v>191</v>
      </c>
      <c r="U217" s="255">
        <v>191</v>
      </c>
      <c r="V217" s="255">
        <f t="shared" si="16"/>
        <v>42</v>
      </c>
    </row>
    <row r="218" spans="14:22" x14ac:dyDescent="0.2">
      <c r="N218" s="256">
        <v>84</v>
      </c>
      <c r="O218" s="259">
        <f t="shared" si="17"/>
        <v>0.4329896907216495</v>
      </c>
      <c r="P218" s="255">
        <v>194</v>
      </c>
      <c r="R218" s="266">
        <f t="shared" si="18"/>
        <v>0.4375</v>
      </c>
      <c r="S218" s="267">
        <v>192</v>
      </c>
      <c r="U218" s="255">
        <v>192</v>
      </c>
      <c r="V218" s="255">
        <f t="shared" si="16"/>
        <v>42</v>
      </c>
    </row>
    <row r="219" spans="14:22" x14ac:dyDescent="0.2">
      <c r="N219" s="256">
        <v>84</v>
      </c>
      <c r="O219" s="259">
        <f t="shared" si="17"/>
        <v>0.43076923076923079</v>
      </c>
      <c r="P219" s="255">
        <v>195</v>
      </c>
      <c r="R219" s="266">
        <f t="shared" si="18"/>
        <v>0.43523316062176165</v>
      </c>
      <c r="S219" s="267">
        <v>193</v>
      </c>
      <c r="U219" s="255">
        <v>193</v>
      </c>
      <c r="V219" s="255">
        <f t="shared" si="16"/>
        <v>42</v>
      </c>
    </row>
    <row r="220" spans="14:22" x14ac:dyDescent="0.2">
      <c r="N220" s="256">
        <v>84</v>
      </c>
      <c r="O220" s="259">
        <f t="shared" si="17"/>
        <v>0.42857142857142855</v>
      </c>
      <c r="P220" s="255">
        <v>196</v>
      </c>
      <c r="R220" s="266">
        <f t="shared" si="18"/>
        <v>0.4329896907216495</v>
      </c>
      <c r="S220" s="267">
        <v>194</v>
      </c>
      <c r="U220" s="255">
        <v>194</v>
      </c>
      <c r="V220" s="255">
        <f t="shared" ref="V220:V283" si="19">V219</f>
        <v>42</v>
      </c>
    </row>
    <row r="221" spans="14:22" x14ac:dyDescent="0.2">
      <c r="N221" s="256">
        <v>84</v>
      </c>
      <c r="O221" s="259">
        <f t="shared" si="17"/>
        <v>0.42639593908629442</v>
      </c>
      <c r="P221" s="255">
        <v>197</v>
      </c>
      <c r="R221" s="266">
        <f t="shared" si="18"/>
        <v>0.43076923076923079</v>
      </c>
      <c r="S221" s="267">
        <v>195</v>
      </c>
      <c r="U221" s="255">
        <v>195</v>
      </c>
      <c r="V221" s="255">
        <f t="shared" si="19"/>
        <v>42</v>
      </c>
    </row>
    <row r="222" spans="14:22" x14ac:dyDescent="0.2">
      <c r="N222" s="256">
        <v>84</v>
      </c>
      <c r="O222" s="259">
        <f t="shared" si="17"/>
        <v>0.42424242424242425</v>
      </c>
      <c r="P222" s="255">
        <v>198</v>
      </c>
      <c r="R222" s="266">
        <f t="shared" si="18"/>
        <v>0.42857142857142855</v>
      </c>
      <c r="S222" s="267">
        <v>196</v>
      </c>
      <c r="U222" s="255">
        <v>196</v>
      </c>
      <c r="V222" s="255">
        <f t="shared" si="19"/>
        <v>42</v>
      </c>
    </row>
    <row r="223" spans="14:22" x14ac:dyDescent="0.2">
      <c r="N223" s="256">
        <v>84</v>
      </c>
      <c r="O223" s="259">
        <f t="shared" si="17"/>
        <v>0.42211055276381909</v>
      </c>
      <c r="P223" s="255">
        <v>199</v>
      </c>
      <c r="R223" s="266">
        <f t="shared" si="18"/>
        <v>0.42639593908629442</v>
      </c>
      <c r="S223" s="267">
        <v>197</v>
      </c>
      <c r="U223" s="255">
        <v>197</v>
      </c>
      <c r="V223" s="255">
        <f t="shared" si="19"/>
        <v>42</v>
      </c>
    </row>
    <row r="224" spans="14:22" x14ac:dyDescent="0.2">
      <c r="N224" s="256">
        <v>84</v>
      </c>
      <c r="O224" s="259">
        <f t="shared" si="17"/>
        <v>0.42</v>
      </c>
      <c r="P224" s="255">
        <v>200</v>
      </c>
      <c r="R224" s="266">
        <f t="shared" si="18"/>
        <v>0.42424242424242425</v>
      </c>
      <c r="S224" s="267">
        <v>198</v>
      </c>
      <c r="U224" s="255">
        <v>198</v>
      </c>
      <c r="V224" s="255">
        <f t="shared" si="19"/>
        <v>42</v>
      </c>
    </row>
    <row r="225" spans="14:22" x14ac:dyDescent="0.2">
      <c r="N225" s="256">
        <v>84</v>
      </c>
      <c r="O225" s="259">
        <f t="shared" si="17"/>
        <v>0.41791044776119401</v>
      </c>
      <c r="P225" s="255">
        <v>201</v>
      </c>
      <c r="R225" s="266">
        <f t="shared" si="18"/>
        <v>0.42211055276381909</v>
      </c>
      <c r="S225" s="267">
        <v>199</v>
      </c>
      <c r="U225" s="255">
        <v>199</v>
      </c>
      <c r="V225" s="255">
        <f t="shared" si="19"/>
        <v>42</v>
      </c>
    </row>
    <row r="226" spans="14:22" x14ac:dyDescent="0.2">
      <c r="N226" s="256">
        <v>84</v>
      </c>
      <c r="O226" s="259">
        <f t="shared" ref="O226:O289" si="20">N226/P226</f>
        <v>0.41584158415841582</v>
      </c>
      <c r="P226" s="255">
        <v>202</v>
      </c>
      <c r="R226" s="266">
        <f t="shared" si="18"/>
        <v>0.42</v>
      </c>
      <c r="S226" s="267">
        <v>200</v>
      </c>
      <c r="U226" s="255">
        <v>200</v>
      </c>
      <c r="V226" s="255">
        <f t="shared" si="19"/>
        <v>42</v>
      </c>
    </row>
    <row r="227" spans="14:22" x14ac:dyDescent="0.2">
      <c r="N227" s="256">
        <v>84</v>
      </c>
      <c r="O227" s="259">
        <f t="shared" si="20"/>
        <v>0.41379310344827586</v>
      </c>
      <c r="P227" s="255">
        <v>203</v>
      </c>
      <c r="R227" s="266">
        <f t="shared" si="18"/>
        <v>0.41791044776119401</v>
      </c>
      <c r="S227" s="267">
        <v>201</v>
      </c>
      <c r="U227" s="255">
        <v>201</v>
      </c>
      <c r="V227" s="255">
        <f t="shared" si="19"/>
        <v>42</v>
      </c>
    </row>
    <row r="228" spans="14:22" x14ac:dyDescent="0.2">
      <c r="N228" s="256">
        <v>84</v>
      </c>
      <c r="O228" s="259">
        <f t="shared" si="20"/>
        <v>0.41176470588235292</v>
      </c>
      <c r="P228" s="255">
        <v>204</v>
      </c>
      <c r="R228" s="266">
        <f t="shared" si="18"/>
        <v>0.41584158415841582</v>
      </c>
      <c r="S228" s="267">
        <v>202</v>
      </c>
      <c r="U228" s="255">
        <v>202</v>
      </c>
      <c r="V228" s="255">
        <f t="shared" si="19"/>
        <v>42</v>
      </c>
    </row>
    <row r="229" spans="14:22" x14ac:dyDescent="0.2">
      <c r="N229" s="256">
        <v>84</v>
      </c>
      <c r="O229" s="259">
        <f t="shared" si="20"/>
        <v>0.40975609756097559</v>
      </c>
      <c r="P229" s="255">
        <v>205</v>
      </c>
      <c r="R229" s="266">
        <f t="shared" si="18"/>
        <v>0.41379310344827586</v>
      </c>
      <c r="S229" s="267">
        <v>203</v>
      </c>
      <c r="U229" s="255">
        <v>203</v>
      </c>
      <c r="V229" s="255">
        <f t="shared" si="19"/>
        <v>42</v>
      </c>
    </row>
    <row r="230" spans="14:22" x14ac:dyDescent="0.2">
      <c r="N230" s="256">
        <v>84</v>
      </c>
      <c r="O230" s="259">
        <f t="shared" si="20"/>
        <v>0.40776699029126212</v>
      </c>
      <c r="P230" s="255">
        <v>206</v>
      </c>
      <c r="R230" s="266">
        <f t="shared" si="18"/>
        <v>0.41176470588235292</v>
      </c>
      <c r="S230" s="267">
        <v>204</v>
      </c>
      <c r="U230" s="255">
        <v>204</v>
      </c>
      <c r="V230" s="255">
        <f t="shared" si="19"/>
        <v>42</v>
      </c>
    </row>
    <row r="231" spans="14:22" x14ac:dyDescent="0.2">
      <c r="N231" s="256">
        <v>84</v>
      </c>
      <c r="O231" s="259">
        <f t="shared" si="20"/>
        <v>0.40579710144927539</v>
      </c>
      <c r="P231" s="255">
        <v>207</v>
      </c>
      <c r="R231" s="266">
        <f t="shared" si="18"/>
        <v>0.40975609756097559</v>
      </c>
      <c r="S231" s="267">
        <v>205</v>
      </c>
      <c r="U231" s="255">
        <v>205</v>
      </c>
      <c r="V231" s="255">
        <f t="shared" si="19"/>
        <v>42</v>
      </c>
    </row>
    <row r="232" spans="14:22" x14ac:dyDescent="0.2">
      <c r="N232" s="256">
        <v>84</v>
      </c>
      <c r="O232" s="259">
        <f t="shared" si="20"/>
        <v>0.40384615384615385</v>
      </c>
      <c r="P232" s="255">
        <v>208</v>
      </c>
      <c r="R232" s="266">
        <f t="shared" si="18"/>
        <v>0.40776699029126212</v>
      </c>
      <c r="S232" s="267">
        <v>206</v>
      </c>
      <c r="U232" s="255">
        <v>206</v>
      </c>
      <c r="V232" s="255">
        <f t="shared" si="19"/>
        <v>42</v>
      </c>
    </row>
    <row r="233" spans="14:22" x14ac:dyDescent="0.2">
      <c r="N233" s="256">
        <v>84</v>
      </c>
      <c r="O233" s="259">
        <f t="shared" si="20"/>
        <v>0.40191387559808611</v>
      </c>
      <c r="P233" s="255">
        <v>209</v>
      </c>
      <c r="R233" s="266">
        <f t="shared" si="18"/>
        <v>0.40579710144927539</v>
      </c>
      <c r="S233" s="267">
        <v>207</v>
      </c>
      <c r="U233" s="255">
        <v>207</v>
      </c>
      <c r="V233" s="255">
        <f t="shared" si="19"/>
        <v>42</v>
      </c>
    </row>
    <row r="234" spans="14:22" x14ac:dyDescent="0.2">
      <c r="N234" s="256">
        <v>84</v>
      </c>
      <c r="O234" s="259">
        <f t="shared" si="20"/>
        <v>0.4</v>
      </c>
      <c r="P234" s="255">
        <v>210</v>
      </c>
      <c r="R234" s="266">
        <f t="shared" ref="R234:R297" si="21">O$25/S234</f>
        <v>0.40384615384615385</v>
      </c>
      <c r="S234" s="267">
        <v>208</v>
      </c>
      <c r="U234" s="255">
        <v>208</v>
      </c>
      <c r="V234" s="255">
        <f t="shared" si="19"/>
        <v>42</v>
      </c>
    </row>
    <row r="235" spans="14:22" x14ac:dyDescent="0.2">
      <c r="N235" s="256">
        <v>84</v>
      </c>
      <c r="O235" s="259">
        <f t="shared" si="20"/>
        <v>0.3981042654028436</v>
      </c>
      <c r="P235" s="255">
        <v>211</v>
      </c>
      <c r="R235" s="266">
        <f t="shared" si="21"/>
        <v>0.40191387559808611</v>
      </c>
      <c r="S235" s="267">
        <v>209</v>
      </c>
      <c r="U235" s="255">
        <v>209</v>
      </c>
      <c r="V235" s="255">
        <f t="shared" si="19"/>
        <v>42</v>
      </c>
    </row>
    <row r="236" spans="14:22" x14ac:dyDescent="0.2">
      <c r="N236" s="256">
        <v>84</v>
      </c>
      <c r="O236" s="259">
        <f t="shared" si="20"/>
        <v>0.39622641509433965</v>
      </c>
      <c r="P236" s="255">
        <v>212</v>
      </c>
      <c r="R236" s="266">
        <f t="shared" si="21"/>
        <v>0.4</v>
      </c>
      <c r="S236" s="267">
        <v>210</v>
      </c>
      <c r="U236" s="255">
        <v>210</v>
      </c>
      <c r="V236" s="255">
        <f t="shared" si="19"/>
        <v>42</v>
      </c>
    </row>
    <row r="237" spans="14:22" x14ac:dyDescent="0.2">
      <c r="N237" s="256">
        <v>84</v>
      </c>
      <c r="O237" s="259">
        <f t="shared" si="20"/>
        <v>0.39436619718309857</v>
      </c>
      <c r="P237" s="255">
        <v>213</v>
      </c>
      <c r="R237" s="266">
        <f t="shared" si="21"/>
        <v>0.3981042654028436</v>
      </c>
      <c r="S237" s="267">
        <v>211</v>
      </c>
      <c r="U237" s="255">
        <v>211</v>
      </c>
      <c r="V237" s="255">
        <f t="shared" si="19"/>
        <v>42</v>
      </c>
    </row>
    <row r="238" spans="14:22" x14ac:dyDescent="0.2">
      <c r="N238" s="256">
        <v>84</v>
      </c>
      <c r="O238" s="259">
        <f t="shared" si="20"/>
        <v>0.3925233644859813</v>
      </c>
      <c r="P238" s="255">
        <v>214</v>
      </c>
      <c r="R238" s="266">
        <f t="shared" si="21"/>
        <v>0.39622641509433965</v>
      </c>
      <c r="S238" s="267">
        <v>212</v>
      </c>
      <c r="U238" s="255">
        <v>212</v>
      </c>
      <c r="V238" s="255">
        <f t="shared" si="19"/>
        <v>42</v>
      </c>
    </row>
    <row r="239" spans="14:22" x14ac:dyDescent="0.2">
      <c r="N239" s="256">
        <v>84</v>
      </c>
      <c r="O239" s="259">
        <f t="shared" si="20"/>
        <v>0.39069767441860465</v>
      </c>
      <c r="P239" s="255">
        <v>215</v>
      </c>
      <c r="R239" s="266">
        <f t="shared" si="21"/>
        <v>0.39436619718309857</v>
      </c>
      <c r="S239" s="267">
        <v>213</v>
      </c>
      <c r="U239" s="255">
        <v>213</v>
      </c>
      <c r="V239" s="255">
        <f t="shared" si="19"/>
        <v>42</v>
      </c>
    </row>
    <row r="240" spans="14:22" x14ac:dyDescent="0.2">
      <c r="N240" s="256">
        <v>84</v>
      </c>
      <c r="O240" s="259">
        <f t="shared" si="20"/>
        <v>0.3888888888888889</v>
      </c>
      <c r="P240" s="255">
        <v>216</v>
      </c>
      <c r="R240" s="266">
        <f t="shared" si="21"/>
        <v>0.3925233644859813</v>
      </c>
      <c r="S240" s="267">
        <v>214</v>
      </c>
      <c r="U240" s="255">
        <v>214</v>
      </c>
      <c r="V240" s="255">
        <f t="shared" si="19"/>
        <v>42</v>
      </c>
    </row>
    <row r="241" spans="14:22" x14ac:dyDescent="0.2">
      <c r="N241" s="256">
        <v>84</v>
      </c>
      <c r="O241" s="259">
        <f t="shared" si="20"/>
        <v>0.38709677419354838</v>
      </c>
      <c r="P241" s="255">
        <v>217</v>
      </c>
      <c r="R241" s="266">
        <f t="shared" si="21"/>
        <v>0.39069767441860465</v>
      </c>
      <c r="S241" s="267">
        <v>215</v>
      </c>
      <c r="U241" s="255">
        <v>215</v>
      </c>
      <c r="V241" s="255">
        <f t="shared" si="19"/>
        <v>42</v>
      </c>
    </row>
    <row r="242" spans="14:22" x14ac:dyDescent="0.2">
      <c r="N242" s="256">
        <v>84</v>
      </c>
      <c r="O242" s="259">
        <f t="shared" si="20"/>
        <v>0.38532110091743121</v>
      </c>
      <c r="P242" s="255">
        <v>218</v>
      </c>
      <c r="R242" s="266">
        <f t="shared" si="21"/>
        <v>0.3888888888888889</v>
      </c>
      <c r="S242" s="267">
        <v>216</v>
      </c>
      <c r="U242" s="255">
        <v>216</v>
      </c>
      <c r="V242" s="255">
        <f t="shared" si="19"/>
        <v>42</v>
      </c>
    </row>
    <row r="243" spans="14:22" x14ac:dyDescent="0.2">
      <c r="N243" s="256">
        <v>84</v>
      </c>
      <c r="O243" s="259">
        <f t="shared" si="20"/>
        <v>0.38356164383561642</v>
      </c>
      <c r="P243" s="255">
        <v>219</v>
      </c>
      <c r="R243" s="266">
        <f t="shared" si="21"/>
        <v>0.38709677419354838</v>
      </c>
      <c r="S243" s="267">
        <v>217</v>
      </c>
      <c r="U243" s="255">
        <v>217</v>
      </c>
      <c r="V243" s="255">
        <f t="shared" si="19"/>
        <v>42</v>
      </c>
    </row>
    <row r="244" spans="14:22" x14ac:dyDescent="0.2">
      <c r="N244" s="256">
        <v>84</v>
      </c>
      <c r="O244" s="259">
        <f t="shared" si="20"/>
        <v>0.38181818181818183</v>
      </c>
      <c r="P244" s="255">
        <v>220</v>
      </c>
      <c r="R244" s="266">
        <f t="shared" si="21"/>
        <v>0.38532110091743121</v>
      </c>
      <c r="S244" s="267">
        <v>218</v>
      </c>
      <c r="U244" s="255">
        <v>218</v>
      </c>
      <c r="V244" s="255">
        <f t="shared" si="19"/>
        <v>42</v>
      </c>
    </row>
    <row r="245" spans="14:22" x14ac:dyDescent="0.2">
      <c r="N245" s="256">
        <v>84</v>
      </c>
      <c r="O245" s="259">
        <f t="shared" si="20"/>
        <v>0.38009049773755654</v>
      </c>
      <c r="P245" s="255">
        <v>221</v>
      </c>
      <c r="R245" s="266">
        <f t="shared" si="21"/>
        <v>0.38356164383561642</v>
      </c>
      <c r="S245" s="267">
        <v>219</v>
      </c>
      <c r="U245" s="255">
        <v>219</v>
      </c>
      <c r="V245" s="255">
        <f t="shared" si="19"/>
        <v>42</v>
      </c>
    </row>
    <row r="246" spans="14:22" x14ac:dyDescent="0.2">
      <c r="N246" s="256">
        <v>84</v>
      </c>
      <c r="O246" s="259">
        <f t="shared" si="20"/>
        <v>0.3783783783783784</v>
      </c>
      <c r="P246" s="255">
        <v>222</v>
      </c>
      <c r="R246" s="266">
        <f t="shared" si="21"/>
        <v>0.38181818181818183</v>
      </c>
      <c r="S246" s="267">
        <v>220</v>
      </c>
      <c r="U246" s="255">
        <v>220</v>
      </c>
      <c r="V246" s="255">
        <f t="shared" si="19"/>
        <v>42</v>
      </c>
    </row>
    <row r="247" spans="14:22" x14ac:dyDescent="0.2">
      <c r="N247" s="256">
        <v>84</v>
      </c>
      <c r="O247" s="259">
        <f t="shared" si="20"/>
        <v>0.37668161434977576</v>
      </c>
      <c r="P247" s="255">
        <v>223</v>
      </c>
      <c r="R247" s="266">
        <f t="shared" si="21"/>
        <v>0.38009049773755654</v>
      </c>
      <c r="S247" s="267">
        <v>221</v>
      </c>
      <c r="U247" s="255">
        <v>221</v>
      </c>
      <c r="V247" s="255">
        <f t="shared" si="19"/>
        <v>42</v>
      </c>
    </row>
    <row r="248" spans="14:22" x14ac:dyDescent="0.2">
      <c r="N248" s="256">
        <v>84</v>
      </c>
      <c r="O248" s="259">
        <f t="shared" si="20"/>
        <v>0.375</v>
      </c>
      <c r="P248" s="255">
        <v>224</v>
      </c>
      <c r="R248" s="266">
        <f t="shared" si="21"/>
        <v>0.3783783783783784</v>
      </c>
      <c r="S248" s="267">
        <v>222</v>
      </c>
      <c r="U248" s="255">
        <v>222</v>
      </c>
      <c r="V248" s="255">
        <f t="shared" si="19"/>
        <v>42</v>
      </c>
    </row>
    <row r="249" spans="14:22" x14ac:dyDescent="0.2">
      <c r="N249" s="256">
        <v>84</v>
      </c>
      <c r="O249" s="259">
        <f t="shared" si="20"/>
        <v>0.37333333333333335</v>
      </c>
      <c r="P249" s="255">
        <v>225</v>
      </c>
      <c r="R249" s="266">
        <f t="shared" si="21"/>
        <v>0.37668161434977576</v>
      </c>
      <c r="S249" s="267">
        <v>223</v>
      </c>
      <c r="U249" s="255">
        <v>223</v>
      </c>
      <c r="V249" s="255">
        <f t="shared" si="19"/>
        <v>42</v>
      </c>
    </row>
    <row r="250" spans="14:22" x14ac:dyDescent="0.2">
      <c r="N250" s="256">
        <v>84</v>
      </c>
      <c r="O250" s="259">
        <f t="shared" si="20"/>
        <v>0.37168141592920356</v>
      </c>
      <c r="P250" s="255">
        <v>226</v>
      </c>
      <c r="R250" s="266">
        <f t="shared" si="21"/>
        <v>0.375</v>
      </c>
      <c r="S250" s="267">
        <v>224</v>
      </c>
      <c r="U250" s="255">
        <v>224</v>
      </c>
      <c r="V250" s="255">
        <f t="shared" si="19"/>
        <v>42</v>
      </c>
    </row>
    <row r="251" spans="14:22" x14ac:dyDescent="0.2">
      <c r="N251" s="256">
        <v>84</v>
      </c>
      <c r="O251" s="259">
        <f t="shared" si="20"/>
        <v>0.37004405286343611</v>
      </c>
      <c r="P251" s="255">
        <v>227</v>
      </c>
      <c r="R251" s="266">
        <f t="shared" si="21"/>
        <v>0.37333333333333335</v>
      </c>
      <c r="S251" s="267">
        <v>225</v>
      </c>
      <c r="U251" s="255">
        <v>225</v>
      </c>
      <c r="V251" s="255">
        <f t="shared" si="19"/>
        <v>42</v>
      </c>
    </row>
    <row r="252" spans="14:22" x14ac:dyDescent="0.2">
      <c r="N252" s="256">
        <v>84</v>
      </c>
      <c r="O252" s="259">
        <f t="shared" si="20"/>
        <v>0.36842105263157893</v>
      </c>
      <c r="P252" s="255">
        <v>228</v>
      </c>
      <c r="R252" s="266">
        <f t="shared" si="21"/>
        <v>0.37168141592920356</v>
      </c>
      <c r="S252" s="267">
        <v>226</v>
      </c>
      <c r="U252" s="255">
        <v>226</v>
      </c>
      <c r="V252" s="255">
        <f t="shared" si="19"/>
        <v>42</v>
      </c>
    </row>
    <row r="253" spans="14:22" x14ac:dyDescent="0.2">
      <c r="N253" s="256">
        <v>84</v>
      </c>
      <c r="O253" s="259">
        <f t="shared" si="20"/>
        <v>0.36681222707423583</v>
      </c>
      <c r="P253" s="255">
        <v>229</v>
      </c>
      <c r="R253" s="266">
        <f t="shared" si="21"/>
        <v>0.37004405286343611</v>
      </c>
      <c r="S253" s="267">
        <v>227</v>
      </c>
      <c r="U253" s="255">
        <v>227</v>
      </c>
      <c r="V253" s="255">
        <f t="shared" si="19"/>
        <v>42</v>
      </c>
    </row>
    <row r="254" spans="14:22" x14ac:dyDescent="0.2">
      <c r="N254" s="256">
        <v>84</v>
      </c>
      <c r="O254" s="259">
        <f t="shared" si="20"/>
        <v>0.36521739130434783</v>
      </c>
      <c r="P254" s="255">
        <v>230</v>
      </c>
      <c r="R254" s="266">
        <f t="shared" si="21"/>
        <v>0.36842105263157893</v>
      </c>
      <c r="S254" s="267">
        <v>228</v>
      </c>
      <c r="U254" s="255">
        <v>228</v>
      </c>
      <c r="V254" s="255">
        <f t="shared" si="19"/>
        <v>42</v>
      </c>
    </row>
    <row r="255" spans="14:22" x14ac:dyDescent="0.2">
      <c r="N255" s="256">
        <v>84</v>
      </c>
      <c r="O255" s="259">
        <f t="shared" si="20"/>
        <v>0.36363636363636365</v>
      </c>
      <c r="P255" s="255">
        <v>231</v>
      </c>
      <c r="R255" s="266">
        <f t="shared" si="21"/>
        <v>0.36681222707423583</v>
      </c>
      <c r="S255" s="267">
        <v>229</v>
      </c>
      <c r="U255" s="255">
        <v>229</v>
      </c>
      <c r="V255" s="255">
        <f t="shared" si="19"/>
        <v>42</v>
      </c>
    </row>
    <row r="256" spans="14:22" x14ac:dyDescent="0.2">
      <c r="N256" s="256">
        <v>84</v>
      </c>
      <c r="O256" s="259">
        <f t="shared" si="20"/>
        <v>0.36206896551724138</v>
      </c>
      <c r="P256" s="255">
        <v>232</v>
      </c>
      <c r="R256" s="266">
        <f t="shared" si="21"/>
        <v>0.36521739130434783</v>
      </c>
      <c r="S256" s="267">
        <v>230</v>
      </c>
      <c r="U256" s="255">
        <v>230</v>
      </c>
      <c r="V256" s="255">
        <f t="shared" si="19"/>
        <v>42</v>
      </c>
    </row>
    <row r="257" spans="14:22" x14ac:dyDescent="0.2">
      <c r="N257" s="256">
        <v>84</v>
      </c>
      <c r="O257" s="259">
        <f t="shared" si="20"/>
        <v>0.36051502145922748</v>
      </c>
      <c r="P257" s="255">
        <v>233</v>
      </c>
      <c r="R257" s="266">
        <f t="shared" si="21"/>
        <v>0.36363636363636365</v>
      </c>
      <c r="S257" s="267">
        <v>231</v>
      </c>
      <c r="U257" s="255">
        <v>231</v>
      </c>
      <c r="V257" s="255">
        <f t="shared" si="19"/>
        <v>42</v>
      </c>
    </row>
    <row r="258" spans="14:22" x14ac:dyDescent="0.2">
      <c r="N258" s="256">
        <v>84</v>
      </c>
      <c r="O258" s="259">
        <f t="shared" si="20"/>
        <v>0.35897435897435898</v>
      </c>
      <c r="P258" s="255">
        <v>234</v>
      </c>
      <c r="R258" s="266">
        <f t="shared" si="21"/>
        <v>0.36206896551724138</v>
      </c>
      <c r="S258" s="267">
        <v>232</v>
      </c>
      <c r="U258" s="255">
        <v>232</v>
      </c>
      <c r="V258" s="255">
        <f t="shared" si="19"/>
        <v>42</v>
      </c>
    </row>
    <row r="259" spans="14:22" x14ac:dyDescent="0.2">
      <c r="N259" s="256">
        <v>84</v>
      </c>
      <c r="O259" s="259">
        <f t="shared" si="20"/>
        <v>0.35744680851063831</v>
      </c>
      <c r="P259" s="255">
        <v>235</v>
      </c>
      <c r="R259" s="266">
        <f t="shared" si="21"/>
        <v>0.36051502145922748</v>
      </c>
      <c r="S259" s="267">
        <v>233</v>
      </c>
      <c r="U259" s="255">
        <v>233</v>
      </c>
      <c r="V259" s="255">
        <f t="shared" si="19"/>
        <v>42</v>
      </c>
    </row>
    <row r="260" spans="14:22" x14ac:dyDescent="0.2">
      <c r="N260" s="256">
        <v>84</v>
      </c>
      <c r="O260" s="259">
        <f t="shared" si="20"/>
        <v>0.3559322033898305</v>
      </c>
      <c r="P260" s="255">
        <v>236</v>
      </c>
      <c r="R260" s="266">
        <f t="shared" si="21"/>
        <v>0.35897435897435898</v>
      </c>
      <c r="S260" s="267">
        <v>234</v>
      </c>
      <c r="U260" s="255">
        <v>234</v>
      </c>
      <c r="V260" s="255">
        <f t="shared" si="19"/>
        <v>42</v>
      </c>
    </row>
    <row r="261" spans="14:22" x14ac:dyDescent="0.2">
      <c r="N261" s="256">
        <v>84</v>
      </c>
      <c r="O261" s="259">
        <f t="shared" si="20"/>
        <v>0.35443037974683544</v>
      </c>
      <c r="P261" s="255">
        <v>237</v>
      </c>
      <c r="R261" s="266">
        <f t="shared" si="21"/>
        <v>0.35744680851063831</v>
      </c>
      <c r="S261" s="267">
        <v>235</v>
      </c>
      <c r="U261" s="255">
        <v>235</v>
      </c>
      <c r="V261" s="255">
        <f t="shared" si="19"/>
        <v>42</v>
      </c>
    </row>
    <row r="262" spans="14:22" x14ac:dyDescent="0.2">
      <c r="N262" s="256">
        <v>84</v>
      </c>
      <c r="O262" s="259">
        <f t="shared" si="20"/>
        <v>0.35294117647058826</v>
      </c>
      <c r="P262" s="255">
        <v>238</v>
      </c>
      <c r="R262" s="266">
        <f t="shared" si="21"/>
        <v>0.3559322033898305</v>
      </c>
      <c r="S262" s="267">
        <v>236</v>
      </c>
      <c r="U262" s="255">
        <v>236</v>
      </c>
      <c r="V262" s="255">
        <f t="shared" si="19"/>
        <v>42</v>
      </c>
    </row>
    <row r="263" spans="14:22" x14ac:dyDescent="0.2">
      <c r="N263" s="256">
        <v>84</v>
      </c>
      <c r="O263" s="259">
        <f t="shared" si="20"/>
        <v>0.35146443514644349</v>
      </c>
      <c r="P263" s="255">
        <v>239</v>
      </c>
      <c r="R263" s="266">
        <f t="shared" si="21"/>
        <v>0.35443037974683544</v>
      </c>
      <c r="S263" s="267">
        <v>237</v>
      </c>
      <c r="U263" s="255">
        <v>237</v>
      </c>
      <c r="V263" s="255">
        <f t="shared" si="19"/>
        <v>42</v>
      </c>
    </row>
    <row r="264" spans="14:22" x14ac:dyDescent="0.2">
      <c r="N264" s="256">
        <v>84</v>
      </c>
      <c r="O264" s="259">
        <f t="shared" si="20"/>
        <v>0.35</v>
      </c>
      <c r="P264" s="255">
        <v>240</v>
      </c>
      <c r="R264" s="266">
        <f t="shared" si="21"/>
        <v>0.35294117647058826</v>
      </c>
      <c r="S264" s="267">
        <v>238</v>
      </c>
      <c r="U264" s="255">
        <v>238</v>
      </c>
      <c r="V264" s="255">
        <f t="shared" si="19"/>
        <v>42</v>
      </c>
    </row>
    <row r="265" spans="14:22" x14ac:dyDescent="0.2">
      <c r="N265" s="256">
        <v>84</v>
      </c>
      <c r="O265" s="259">
        <f t="shared" si="20"/>
        <v>0.34854771784232363</v>
      </c>
      <c r="P265" s="255">
        <v>241</v>
      </c>
      <c r="R265" s="266">
        <f t="shared" si="21"/>
        <v>0.35146443514644349</v>
      </c>
      <c r="S265" s="267">
        <v>239</v>
      </c>
      <c r="U265" s="255">
        <v>239</v>
      </c>
      <c r="V265" s="255">
        <f t="shared" si="19"/>
        <v>42</v>
      </c>
    </row>
    <row r="266" spans="14:22" x14ac:dyDescent="0.2">
      <c r="N266" s="256">
        <v>84</v>
      </c>
      <c r="O266" s="259">
        <f t="shared" si="20"/>
        <v>0.34710743801652894</v>
      </c>
      <c r="P266" s="255">
        <v>242</v>
      </c>
      <c r="R266" s="266">
        <f t="shared" si="21"/>
        <v>0.35</v>
      </c>
      <c r="S266" s="267">
        <v>240</v>
      </c>
      <c r="U266" s="255">
        <v>240</v>
      </c>
      <c r="V266" s="255">
        <f t="shared" si="19"/>
        <v>42</v>
      </c>
    </row>
    <row r="267" spans="14:22" x14ac:dyDescent="0.2">
      <c r="N267" s="256">
        <v>84</v>
      </c>
      <c r="O267" s="259">
        <f t="shared" si="20"/>
        <v>0.34567901234567899</v>
      </c>
      <c r="P267" s="255">
        <v>243</v>
      </c>
      <c r="R267" s="266">
        <f t="shared" si="21"/>
        <v>0.34854771784232363</v>
      </c>
      <c r="S267" s="267">
        <v>241</v>
      </c>
      <c r="U267" s="255">
        <v>241</v>
      </c>
      <c r="V267" s="255">
        <f t="shared" si="19"/>
        <v>42</v>
      </c>
    </row>
    <row r="268" spans="14:22" x14ac:dyDescent="0.2">
      <c r="N268" s="256">
        <v>84</v>
      </c>
      <c r="O268" s="259">
        <f t="shared" si="20"/>
        <v>0.34426229508196721</v>
      </c>
      <c r="P268" s="255">
        <v>244</v>
      </c>
      <c r="R268" s="266">
        <f t="shared" si="21"/>
        <v>0.34710743801652894</v>
      </c>
      <c r="S268" s="267">
        <v>242</v>
      </c>
      <c r="U268" s="255">
        <v>242</v>
      </c>
      <c r="V268" s="255">
        <f t="shared" si="19"/>
        <v>42</v>
      </c>
    </row>
    <row r="269" spans="14:22" x14ac:dyDescent="0.2">
      <c r="N269" s="256">
        <v>84</v>
      </c>
      <c r="O269" s="259">
        <f t="shared" si="20"/>
        <v>0.34285714285714286</v>
      </c>
      <c r="P269" s="255">
        <v>245</v>
      </c>
      <c r="R269" s="266">
        <f t="shared" si="21"/>
        <v>0.34567901234567899</v>
      </c>
      <c r="S269" s="267">
        <v>243</v>
      </c>
      <c r="U269" s="255">
        <v>243</v>
      </c>
      <c r="V269" s="255">
        <f t="shared" si="19"/>
        <v>42</v>
      </c>
    </row>
    <row r="270" spans="14:22" x14ac:dyDescent="0.2">
      <c r="N270" s="256">
        <v>84</v>
      </c>
      <c r="O270" s="259">
        <f t="shared" si="20"/>
        <v>0.34146341463414637</v>
      </c>
      <c r="P270" s="255">
        <v>246</v>
      </c>
      <c r="R270" s="266">
        <f t="shared" si="21"/>
        <v>0.34426229508196721</v>
      </c>
      <c r="S270" s="267">
        <v>244</v>
      </c>
      <c r="U270" s="255">
        <v>244</v>
      </c>
      <c r="V270" s="255">
        <f t="shared" si="19"/>
        <v>42</v>
      </c>
    </row>
    <row r="271" spans="14:22" x14ac:dyDescent="0.2">
      <c r="N271" s="256">
        <v>84</v>
      </c>
      <c r="O271" s="259">
        <f t="shared" si="20"/>
        <v>0.34008097165991902</v>
      </c>
      <c r="P271" s="255">
        <v>247</v>
      </c>
      <c r="R271" s="266">
        <f t="shared" si="21"/>
        <v>0.34285714285714286</v>
      </c>
      <c r="S271" s="267">
        <v>245</v>
      </c>
      <c r="U271" s="255">
        <v>245</v>
      </c>
      <c r="V271" s="255">
        <f t="shared" si="19"/>
        <v>42</v>
      </c>
    </row>
    <row r="272" spans="14:22" x14ac:dyDescent="0.2">
      <c r="N272" s="256">
        <v>84</v>
      </c>
      <c r="O272" s="259">
        <f t="shared" si="20"/>
        <v>0.33870967741935482</v>
      </c>
      <c r="P272" s="255">
        <v>248</v>
      </c>
      <c r="R272" s="266">
        <f t="shared" si="21"/>
        <v>0.34146341463414637</v>
      </c>
      <c r="S272" s="267">
        <v>246</v>
      </c>
      <c r="U272" s="255">
        <v>246</v>
      </c>
      <c r="V272" s="255">
        <f t="shared" si="19"/>
        <v>42</v>
      </c>
    </row>
    <row r="273" spans="14:22" x14ac:dyDescent="0.2">
      <c r="N273" s="256">
        <v>84</v>
      </c>
      <c r="O273" s="259">
        <f t="shared" si="20"/>
        <v>0.33734939759036142</v>
      </c>
      <c r="P273" s="255">
        <v>249</v>
      </c>
      <c r="R273" s="266">
        <f t="shared" si="21"/>
        <v>0.34008097165991902</v>
      </c>
      <c r="S273" s="267">
        <v>247</v>
      </c>
      <c r="U273" s="255">
        <v>247</v>
      </c>
      <c r="V273" s="255">
        <f t="shared" si="19"/>
        <v>42</v>
      </c>
    </row>
    <row r="274" spans="14:22" x14ac:dyDescent="0.2">
      <c r="N274" s="256">
        <v>84</v>
      </c>
      <c r="O274" s="259">
        <f t="shared" si="20"/>
        <v>0.33600000000000002</v>
      </c>
      <c r="P274" s="255">
        <v>250</v>
      </c>
      <c r="R274" s="266">
        <f t="shared" si="21"/>
        <v>0.33870967741935482</v>
      </c>
      <c r="S274" s="267">
        <v>248</v>
      </c>
      <c r="U274" s="255">
        <v>248</v>
      </c>
      <c r="V274" s="255">
        <f t="shared" si="19"/>
        <v>42</v>
      </c>
    </row>
    <row r="275" spans="14:22" x14ac:dyDescent="0.2">
      <c r="N275" s="256">
        <v>84</v>
      </c>
      <c r="O275" s="259">
        <f t="shared" si="20"/>
        <v>0.33466135458167329</v>
      </c>
      <c r="P275" s="255">
        <v>251</v>
      </c>
      <c r="R275" s="266">
        <f t="shared" si="21"/>
        <v>0.33734939759036142</v>
      </c>
      <c r="S275" s="267">
        <v>249</v>
      </c>
      <c r="U275" s="255">
        <v>249</v>
      </c>
      <c r="V275" s="255">
        <f t="shared" si="19"/>
        <v>42</v>
      </c>
    </row>
    <row r="276" spans="14:22" x14ac:dyDescent="0.2">
      <c r="N276" s="256">
        <v>84</v>
      </c>
      <c r="O276" s="259">
        <f t="shared" si="20"/>
        <v>0.33333333333333331</v>
      </c>
      <c r="P276" s="255">
        <v>252</v>
      </c>
      <c r="R276" s="266">
        <f t="shared" si="21"/>
        <v>0.33600000000000002</v>
      </c>
      <c r="S276" s="267">
        <v>250</v>
      </c>
      <c r="U276" s="255">
        <v>250</v>
      </c>
      <c r="V276" s="255">
        <f t="shared" si="19"/>
        <v>42</v>
      </c>
    </row>
    <row r="277" spans="14:22" x14ac:dyDescent="0.2">
      <c r="N277" s="256">
        <v>84</v>
      </c>
      <c r="O277" s="259">
        <f t="shared" si="20"/>
        <v>0.33201581027667987</v>
      </c>
      <c r="P277" s="255">
        <v>253</v>
      </c>
      <c r="R277" s="266">
        <f t="shared" si="21"/>
        <v>0.33466135458167329</v>
      </c>
      <c r="S277" s="267">
        <v>251</v>
      </c>
      <c r="U277" s="255">
        <v>251</v>
      </c>
      <c r="V277" s="255">
        <f t="shared" si="19"/>
        <v>42</v>
      </c>
    </row>
    <row r="278" spans="14:22" x14ac:dyDescent="0.2">
      <c r="N278" s="256">
        <v>84</v>
      </c>
      <c r="O278" s="259">
        <f t="shared" si="20"/>
        <v>0.33070866141732286</v>
      </c>
      <c r="P278" s="255">
        <v>254</v>
      </c>
      <c r="R278" s="266">
        <f t="shared" si="21"/>
        <v>0.33333333333333331</v>
      </c>
      <c r="S278" s="267">
        <v>252</v>
      </c>
      <c r="U278" s="255">
        <v>252</v>
      </c>
      <c r="V278" s="255">
        <f t="shared" si="19"/>
        <v>42</v>
      </c>
    </row>
    <row r="279" spans="14:22" x14ac:dyDescent="0.2">
      <c r="N279" s="256">
        <v>84</v>
      </c>
      <c r="O279" s="259">
        <f t="shared" si="20"/>
        <v>0.32941176470588235</v>
      </c>
      <c r="P279" s="255">
        <v>255</v>
      </c>
      <c r="R279" s="266">
        <f t="shared" si="21"/>
        <v>0.33201581027667987</v>
      </c>
      <c r="S279" s="267">
        <v>253</v>
      </c>
      <c r="U279" s="255">
        <v>253</v>
      </c>
      <c r="V279" s="255">
        <f t="shared" si="19"/>
        <v>42</v>
      </c>
    </row>
    <row r="280" spans="14:22" x14ac:dyDescent="0.2">
      <c r="N280" s="256">
        <v>84</v>
      </c>
      <c r="O280" s="259">
        <f t="shared" si="20"/>
        <v>0.328125</v>
      </c>
      <c r="P280" s="255">
        <v>256</v>
      </c>
      <c r="R280" s="266">
        <f t="shared" si="21"/>
        <v>0.33070866141732286</v>
      </c>
      <c r="S280" s="267">
        <v>254</v>
      </c>
      <c r="U280" s="255">
        <v>254</v>
      </c>
      <c r="V280" s="255">
        <f t="shared" si="19"/>
        <v>42</v>
      </c>
    </row>
    <row r="281" spans="14:22" x14ac:dyDescent="0.2">
      <c r="N281" s="256">
        <v>84</v>
      </c>
      <c r="O281" s="259">
        <f t="shared" si="20"/>
        <v>0.32684824902723736</v>
      </c>
      <c r="P281" s="255">
        <v>257</v>
      </c>
      <c r="R281" s="266">
        <f t="shared" si="21"/>
        <v>0.32941176470588235</v>
      </c>
      <c r="S281" s="267">
        <v>255</v>
      </c>
      <c r="U281" s="255">
        <v>255</v>
      </c>
      <c r="V281" s="255">
        <f t="shared" si="19"/>
        <v>42</v>
      </c>
    </row>
    <row r="282" spans="14:22" x14ac:dyDescent="0.2">
      <c r="N282" s="256">
        <v>84</v>
      </c>
      <c r="O282" s="259">
        <f t="shared" si="20"/>
        <v>0.32558139534883723</v>
      </c>
      <c r="P282" s="255">
        <v>258</v>
      </c>
      <c r="R282" s="266">
        <f t="shared" si="21"/>
        <v>0.328125</v>
      </c>
      <c r="S282" s="267">
        <v>256</v>
      </c>
      <c r="U282" s="255">
        <v>256</v>
      </c>
      <c r="V282" s="255">
        <f t="shared" si="19"/>
        <v>42</v>
      </c>
    </row>
    <row r="283" spans="14:22" x14ac:dyDescent="0.2">
      <c r="N283" s="256">
        <v>84</v>
      </c>
      <c r="O283" s="259">
        <f t="shared" si="20"/>
        <v>0.32432432432432434</v>
      </c>
      <c r="P283" s="255">
        <v>259</v>
      </c>
      <c r="R283" s="266">
        <f t="shared" si="21"/>
        <v>0.32684824902723736</v>
      </c>
      <c r="S283" s="267">
        <v>257</v>
      </c>
      <c r="U283" s="255">
        <v>257</v>
      </c>
      <c r="V283" s="255">
        <f t="shared" si="19"/>
        <v>42</v>
      </c>
    </row>
    <row r="284" spans="14:22" x14ac:dyDescent="0.2">
      <c r="N284" s="256">
        <v>84</v>
      </c>
      <c r="O284" s="259">
        <f t="shared" si="20"/>
        <v>0.32307692307692309</v>
      </c>
      <c r="P284" s="255">
        <v>260</v>
      </c>
      <c r="R284" s="266">
        <f t="shared" si="21"/>
        <v>0.32558139534883723</v>
      </c>
      <c r="S284" s="267">
        <v>258</v>
      </c>
      <c r="U284" s="255">
        <v>258</v>
      </c>
      <c r="V284" s="255">
        <f t="shared" ref="V284:V347" si="22">V283</f>
        <v>42</v>
      </c>
    </row>
    <row r="285" spans="14:22" x14ac:dyDescent="0.2">
      <c r="N285" s="256">
        <v>84</v>
      </c>
      <c r="O285" s="259">
        <f t="shared" si="20"/>
        <v>0.32183908045977011</v>
      </c>
      <c r="P285" s="255">
        <v>261</v>
      </c>
      <c r="R285" s="266">
        <f t="shared" si="21"/>
        <v>0.32432432432432434</v>
      </c>
      <c r="S285" s="267">
        <v>259</v>
      </c>
      <c r="U285" s="255">
        <v>259</v>
      </c>
      <c r="V285" s="255">
        <f t="shared" si="22"/>
        <v>42</v>
      </c>
    </row>
    <row r="286" spans="14:22" x14ac:dyDescent="0.2">
      <c r="N286" s="256">
        <v>84</v>
      </c>
      <c r="O286" s="259">
        <f t="shared" si="20"/>
        <v>0.32061068702290074</v>
      </c>
      <c r="P286" s="255">
        <v>262</v>
      </c>
      <c r="R286" s="266">
        <f t="shared" si="21"/>
        <v>0.32307692307692309</v>
      </c>
      <c r="S286" s="267">
        <v>260</v>
      </c>
      <c r="U286" s="255">
        <v>260</v>
      </c>
      <c r="V286" s="255">
        <f t="shared" si="22"/>
        <v>42</v>
      </c>
    </row>
    <row r="287" spans="14:22" x14ac:dyDescent="0.2">
      <c r="N287" s="256">
        <v>84</v>
      </c>
      <c r="O287" s="259">
        <f t="shared" si="20"/>
        <v>0.3193916349809886</v>
      </c>
      <c r="P287" s="255">
        <v>263</v>
      </c>
      <c r="R287" s="266">
        <f t="shared" si="21"/>
        <v>0.32183908045977011</v>
      </c>
      <c r="S287" s="267">
        <v>261</v>
      </c>
      <c r="U287" s="255">
        <v>261</v>
      </c>
      <c r="V287" s="255">
        <f t="shared" si="22"/>
        <v>42</v>
      </c>
    </row>
    <row r="288" spans="14:22" x14ac:dyDescent="0.2">
      <c r="N288" s="256">
        <v>84</v>
      </c>
      <c r="O288" s="259">
        <f t="shared" si="20"/>
        <v>0.31818181818181818</v>
      </c>
      <c r="P288" s="255">
        <v>264</v>
      </c>
      <c r="R288" s="266">
        <f t="shared" si="21"/>
        <v>0.32061068702290074</v>
      </c>
      <c r="S288" s="267">
        <v>262</v>
      </c>
      <c r="U288" s="255">
        <v>262</v>
      </c>
      <c r="V288" s="255">
        <f t="shared" si="22"/>
        <v>42</v>
      </c>
    </row>
    <row r="289" spans="14:22" x14ac:dyDescent="0.2">
      <c r="N289" s="256">
        <v>84</v>
      </c>
      <c r="O289" s="259">
        <f t="shared" si="20"/>
        <v>0.31698113207547168</v>
      </c>
      <c r="P289" s="255">
        <v>265</v>
      </c>
      <c r="R289" s="266">
        <f t="shared" si="21"/>
        <v>0.3193916349809886</v>
      </c>
      <c r="S289" s="267">
        <v>263</v>
      </c>
      <c r="U289" s="255">
        <v>263</v>
      </c>
      <c r="V289" s="255">
        <f t="shared" si="22"/>
        <v>42</v>
      </c>
    </row>
    <row r="290" spans="14:22" x14ac:dyDescent="0.2">
      <c r="N290" s="256">
        <v>84</v>
      </c>
      <c r="O290" s="259">
        <f t="shared" ref="O290:O353" si="23">N290/P290</f>
        <v>0.31578947368421051</v>
      </c>
      <c r="P290" s="255">
        <v>266</v>
      </c>
      <c r="R290" s="266">
        <f t="shared" si="21"/>
        <v>0.31818181818181818</v>
      </c>
      <c r="S290" s="267">
        <v>264</v>
      </c>
      <c r="U290" s="255">
        <v>264</v>
      </c>
      <c r="V290" s="255">
        <f t="shared" si="22"/>
        <v>42</v>
      </c>
    </row>
    <row r="291" spans="14:22" x14ac:dyDescent="0.2">
      <c r="N291" s="256">
        <v>84</v>
      </c>
      <c r="O291" s="259">
        <f t="shared" si="23"/>
        <v>0.3146067415730337</v>
      </c>
      <c r="P291" s="255">
        <v>267</v>
      </c>
      <c r="R291" s="266">
        <f t="shared" si="21"/>
        <v>0.31698113207547168</v>
      </c>
      <c r="S291" s="267">
        <v>265</v>
      </c>
      <c r="U291" s="255">
        <v>265</v>
      </c>
      <c r="V291" s="255">
        <f t="shared" si="22"/>
        <v>42</v>
      </c>
    </row>
    <row r="292" spans="14:22" x14ac:dyDescent="0.2">
      <c r="N292" s="256">
        <v>84</v>
      </c>
      <c r="O292" s="259">
        <f t="shared" si="23"/>
        <v>0.31343283582089554</v>
      </c>
      <c r="P292" s="255">
        <v>268</v>
      </c>
      <c r="R292" s="266">
        <f t="shared" si="21"/>
        <v>0.31578947368421051</v>
      </c>
      <c r="S292" s="267">
        <v>266</v>
      </c>
      <c r="U292" s="255">
        <v>266</v>
      </c>
      <c r="V292" s="255">
        <f t="shared" si="22"/>
        <v>42</v>
      </c>
    </row>
    <row r="293" spans="14:22" x14ac:dyDescent="0.2">
      <c r="N293" s="256">
        <v>84</v>
      </c>
      <c r="O293" s="259">
        <f t="shared" si="23"/>
        <v>0.31226765799256506</v>
      </c>
      <c r="P293" s="255">
        <v>269</v>
      </c>
      <c r="R293" s="266">
        <f t="shared" si="21"/>
        <v>0.3146067415730337</v>
      </c>
      <c r="S293" s="267">
        <v>267</v>
      </c>
      <c r="U293" s="255">
        <v>267</v>
      </c>
      <c r="V293" s="255">
        <f t="shared" si="22"/>
        <v>42</v>
      </c>
    </row>
    <row r="294" spans="14:22" x14ac:dyDescent="0.2">
      <c r="N294" s="256">
        <v>84</v>
      </c>
      <c r="O294" s="259">
        <f t="shared" si="23"/>
        <v>0.31111111111111112</v>
      </c>
      <c r="P294" s="255">
        <v>270</v>
      </c>
      <c r="R294" s="266">
        <f t="shared" si="21"/>
        <v>0.31343283582089554</v>
      </c>
      <c r="S294" s="267">
        <v>268</v>
      </c>
      <c r="U294" s="255">
        <v>268</v>
      </c>
      <c r="V294" s="255">
        <f t="shared" si="22"/>
        <v>42</v>
      </c>
    </row>
    <row r="295" spans="14:22" x14ac:dyDescent="0.2">
      <c r="N295" s="256">
        <v>84</v>
      </c>
      <c r="O295" s="259">
        <f t="shared" si="23"/>
        <v>0.30996309963099633</v>
      </c>
      <c r="P295" s="255">
        <v>271</v>
      </c>
      <c r="R295" s="266">
        <f t="shared" si="21"/>
        <v>0.31226765799256506</v>
      </c>
      <c r="S295" s="267">
        <v>269</v>
      </c>
      <c r="U295" s="255">
        <v>269</v>
      </c>
      <c r="V295" s="255">
        <f t="shared" si="22"/>
        <v>42</v>
      </c>
    </row>
    <row r="296" spans="14:22" x14ac:dyDescent="0.2">
      <c r="N296" s="256">
        <v>84</v>
      </c>
      <c r="O296" s="259">
        <f t="shared" si="23"/>
        <v>0.30882352941176472</v>
      </c>
      <c r="P296" s="255">
        <v>272</v>
      </c>
      <c r="R296" s="266">
        <f t="shared" si="21"/>
        <v>0.31111111111111112</v>
      </c>
      <c r="S296" s="267">
        <v>270</v>
      </c>
      <c r="U296" s="255">
        <v>270</v>
      </c>
      <c r="V296" s="255">
        <f t="shared" si="22"/>
        <v>42</v>
      </c>
    </row>
    <row r="297" spans="14:22" x14ac:dyDescent="0.2">
      <c r="N297" s="256">
        <v>84</v>
      </c>
      <c r="O297" s="259">
        <f t="shared" si="23"/>
        <v>0.30769230769230771</v>
      </c>
      <c r="P297" s="255">
        <v>273</v>
      </c>
      <c r="R297" s="266">
        <f t="shared" si="21"/>
        <v>0.30996309963099633</v>
      </c>
      <c r="S297" s="267">
        <v>271</v>
      </c>
      <c r="U297" s="255">
        <v>271</v>
      </c>
      <c r="V297" s="255">
        <f t="shared" si="22"/>
        <v>42</v>
      </c>
    </row>
    <row r="298" spans="14:22" x14ac:dyDescent="0.2">
      <c r="N298" s="256">
        <v>84</v>
      </c>
      <c r="O298" s="259">
        <f t="shared" si="23"/>
        <v>0.30656934306569344</v>
      </c>
      <c r="P298" s="255">
        <v>274</v>
      </c>
      <c r="R298" s="266">
        <f t="shared" ref="R298:R361" si="24">O$25/S298</f>
        <v>0.30882352941176472</v>
      </c>
      <c r="S298" s="267">
        <v>272</v>
      </c>
      <c r="U298" s="255">
        <v>272</v>
      </c>
      <c r="V298" s="255">
        <f t="shared" si="22"/>
        <v>42</v>
      </c>
    </row>
    <row r="299" spans="14:22" x14ac:dyDescent="0.2">
      <c r="N299" s="256">
        <v>84</v>
      </c>
      <c r="O299" s="259">
        <f t="shared" si="23"/>
        <v>0.30545454545454548</v>
      </c>
      <c r="P299" s="255">
        <v>275</v>
      </c>
      <c r="R299" s="266">
        <f t="shared" si="24"/>
        <v>0.30769230769230771</v>
      </c>
      <c r="S299" s="267">
        <v>273</v>
      </c>
      <c r="U299" s="255">
        <v>273</v>
      </c>
      <c r="V299" s="255">
        <f t="shared" si="22"/>
        <v>42</v>
      </c>
    </row>
    <row r="300" spans="14:22" x14ac:dyDescent="0.2">
      <c r="N300" s="256">
        <v>84</v>
      </c>
      <c r="O300" s="259">
        <f t="shared" si="23"/>
        <v>0.30434782608695654</v>
      </c>
      <c r="P300" s="255">
        <v>276</v>
      </c>
      <c r="R300" s="266">
        <f t="shared" si="24"/>
        <v>0.30656934306569344</v>
      </c>
      <c r="S300" s="267">
        <v>274</v>
      </c>
      <c r="U300" s="255">
        <v>274</v>
      </c>
      <c r="V300" s="255">
        <f t="shared" si="22"/>
        <v>42</v>
      </c>
    </row>
    <row r="301" spans="14:22" x14ac:dyDescent="0.2">
      <c r="N301" s="256">
        <v>84</v>
      </c>
      <c r="O301" s="259">
        <f t="shared" si="23"/>
        <v>0.30324909747292417</v>
      </c>
      <c r="P301" s="255">
        <v>277</v>
      </c>
      <c r="R301" s="266">
        <f t="shared" si="24"/>
        <v>0.30545454545454548</v>
      </c>
      <c r="S301" s="267">
        <v>275</v>
      </c>
      <c r="U301" s="255">
        <v>275</v>
      </c>
      <c r="V301" s="255">
        <f t="shared" si="22"/>
        <v>42</v>
      </c>
    </row>
    <row r="302" spans="14:22" x14ac:dyDescent="0.2">
      <c r="N302" s="256">
        <v>84</v>
      </c>
      <c r="O302" s="259">
        <f t="shared" si="23"/>
        <v>0.30215827338129497</v>
      </c>
      <c r="P302" s="255">
        <v>278</v>
      </c>
      <c r="R302" s="266">
        <f t="shared" si="24"/>
        <v>0.30434782608695654</v>
      </c>
      <c r="S302" s="267">
        <v>276</v>
      </c>
      <c r="U302" s="255">
        <v>276</v>
      </c>
      <c r="V302" s="255">
        <f t="shared" si="22"/>
        <v>42</v>
      </c>
    </row>
    <row r="303" spans="14:22" x14ac:dyDescent="0.2">
      <c r="N303" s="256">
        <v>84</v>
      </c>
      <c r="O303" s="259">
        <f t="shared" si="23"/>
        <v>0.30107526881720431</v>
      </c>
      <c r="P303" s="255">
        <v>279</v>
      </c>
      <c r="R303" s="266">
        <f t="shared" si="24"/>
        <v>0.30324909747292417</v>
      </c>
      <c r="S303" s="267">
        <v>277</v>
      </c>
      <c r="U303" s="255">
        <v>277</v>
      </c>
      <c r="V303" s="255">
        <f t="shared" si="22"/>
        <v>42</v>
      </c>
    </row>
    <row r="304" spans="14:22" x14ac:dyDescent="0.2">
      <c r="N304" s="256">
        <v>84</v>
      </c>
      <c r="O304" s="259">
        <f t="shared" si="23"/>
        <v>0.3</v>
      </c>
      <c r="P304" s="255">
        <v>280</v>
      </c>
      <c r="R304" s="266">
        <f t="shared" si="24"/>
        <v>0.30215827338129497</v>
      </c>
      <c r="S304" s="267">
        <v>278</v>
      </c>
      <c r="U304" s="255">
        <v>278</v>
      </c>
      <c r="V304" s="255">
        <f t="shared" si="22"/>
        <v>42</v>
      </c>
    </row>
    <row r="305" spans="14:22" x14ac:dyDescent="0.2">
      <c r="N305" s="256">
        <v>84</v>
      </c>
      <c r="O305" s="259">
        <f t="shared" si="23"/>
        <v>0.29893238434163699</v>
      </c>
      <c r="P305" s="255">
        <v>281</v>
      </c>
      <c r="R305" s="266">
        <f t="shared" si="24"/>
        <v>0.30107526881720431</v>
      </c>
      <c r="S305" s="267">
        <v>279</v>
      </c>
      <c r="U305" s="255">
        <v>279</v>
      </c>
      <c r="V305" s="255">
        <f t="shared" si="22"/>
        <v>42</v>
      </c>
    </row>
    <row r="306" spans="14:22" x14ac:dyDescent="0.2">
      <c r="N306" s="256">
        <v>84</v>
      </c>
      <c r="O306" s="259">
        <f t="shared" si="23"/>
        <v>0.2978723404255319</v>
      </c>
      <c r="P306" s="255">
        <v>282</v>
      </c>
      <c r="R306" s="266">
        <f t="shared" si="24"/>
        <v>0.3</v>
      </c>
      <c r="S306" s="267">
        <v>280</v>
      </c>
      <c r="U306" s="255">
        <v>280</v>
      </c>
      <c r="V306" s="255">
        <f t="shared" si="22"/>
        <v>42</v>
      </c>
    </row>
    <row r="307" spans="14:22" x14ac:dyDescent="0.2">
      <c r="N307" s="256">
        <v>84</v>
      </c>
      <c r="O307" s="259">
        <f t="shared" si="23"/>
        <v>0.29681978798586572</v>
      </c>
      <c r="P307" s="255">
        <v>283</v>
      </c>
      <c r="R307" s="266">
        <f t="shared" si="24"/>
        <v>0.29893238434163699</v>
      </c>
      <c r="S307" s="267">
        <v>281</v>
      </c>
      <c r="U307" s="255">
        <v>281</v>
      </c>
      <c r="V307" s="255">
        <f t="shared" si="22"/>
        <v>42</v>
      </c>
    </row>
    <row r="308" spans="14:22" x14ac:dyDescent="0.2">
      <c r="N308" s="256">
        <v>84</v>
      </c>
      <c r="O308" s="259">
        <f t="shared" si="23"/>
        <v>0.29577464788732394</v>
      </c>
      <c r="P308" s="255">
        <v>284</v>
      </c>
      <c r="R308" s="266">
        <f t="shared" si="24"/>
        <v>0.2978723404255319</v>
      </c>
      <c r="S308" s="267">
        <v>282</v>
      </c>
      <c r="U308" s="255">
        <v>282</v>
      </c>
      <c r="V308" s="255">
        <f t="shared" si="22"/>
        <v>42</v>
      </c>
    </row>
    <row r="309" spans="14:22" x14ac:dyDescent="0.2">
      <c r="N309" s="256">
        <v>84</v>
      </c>
      <c r="O309" s="259">
        <f t="shared" si="23"/>
        <v>0.29473684210526313</v>
      </c>
      <c r="P309" s="255">
        <v>285</v>
      </c>
      <c r="R309" s="266">
        <f t="shared" si="24"/>
        <v>0.29681978798586572</v>
      </c>
      <c r="S309" s="267">
        <v>283</v>
      </c>
      <c r="U309" s="255">
        <v>283</v>
      </c>
      <c r="V309" s="255">
        <f t="shared" si="22"/>
        <v>42</v>
      </c>
    </row>
    <row r="310" spans="14:22" x14ac:dyDescent="0.2">
      <c r="N310" s="256">
        <v>84</v>
      </c>
      <c r="O310" s="259">
        <f t="shared" si="23"/>
        <v>0.2937062937062937</v>
      </c>
      <c r="P310" s="255">
        <v>286</v>
      </c>
      <c r="R310" s="266">
        <f t="shared" si="24"/>
        <v>0.29577464788732394</v>
      </c>
      <c r="S310" s="267">
        <v>284</v>
      </c>
      <c r="U310" s="255">
        <v>284</v>
      </c>
      <c r="V310" s="255">
        <f t="shared" si="22"/>
        <v>42</v>
      </c>
    </row>
    <row r="311" spans="14:22" x14ac:dyDescent="0.2">
      <c r="N311" s="256">
        <v>84</v>
      </c>
      <c r="O311" s="259">
        <f t="shared" si="23"/>
        <v>0.29268292682926828</v>
      </c>
      <c r="P311" s="255">
        <v>287</v>
      </c>
      <c r="R311" s="266">
        <f t="shared" si="24"/>
        <v>0.29473684210526313</v>
      </c>
      <c r="S311" s="267">
        <v>285</v>
      </c>
      <c r="U311" s="255">
        <v>285</v>
      </c>
      <c r="V311" s="255">
        <f t="shared" si="22"/>
        <v>42</v>
      </c>
    </row>
    <row r="312" spans="14:22" x14ac:dyDescent="0.2">
      <c r="N312" s="256">
        <v>84</v>
      </c>
      <c r="O312" s="259">
        <f t="shared" si="23"/>
        <v>0.29166666666666669</v>
      </c>
      <c r="P312" s="255">
        <v>288</v>
      </c>
      <c r="R312" s="266">
        <f t="shared" si="24"/>
        <v>0.2937062937062937</v>
      </c>
      <c r="S312" s="267">
        <v>286</v>
      </c>
      <c r="U312" s="255">
        <v>286</v>
      </c>
      <c r="V312" s="255">
        <f t="shared" si="22"/>
        <v>42</v>
      </c>
    </row>
    <row r="313" spans="14:22" x14ac:dyDescent="0.2">
      <c r="N313" s="256">
        <v>84</v>
      </c>
      <c r="O313" s="259">
        <f t="shared" si="23"/>
        <v>0.29065743944636679</v>
      </c>
      <c r="P313" s="255">
        <v>289</v>
      </c>
      <c r="R313" s="266">
        <f t="shared" si="24"/>
        <v>0.29268292682926828</v>
      </c>
      <c r="S313" s="267">
        <v>287</v>
      </c>
      <c r="U313" s="255">
        <v>287</v>
      </c>
      <c r="V313" s="255">
        <f t="shared" si="22"/>
        <v>42</v>
      </c>
    </row>
    <row r="314" spans="14:22" x14ac:dyDescent="0.2">
      <c r="N314" s="256">
        <v>84</v>
      </c>
      <c r="O314" s="259">
        <f t="shared" si="23"/>
        <v>0.28965517241379313</v>
      </c>
      <c r="P314" s="255">
        <v>290</v>
      </c>
      <c r="R314" s="266">
        <f t="shared" si="24"/>
        <v>0.29166666666666669</v>
      </c>
      <c r="S314" s="267">
        <v>288</v>
      </c>
      <c r="U314" s="255">
        <v>288</v>
      </c>
      <c r="V314" s="255">
        <f t="shared" si="22"/>
        <v>42</v>
      </c>
    </row>
    <row r="315" spans="14:22" x14ac:dyDescent="0.2">
      <c r="N315" s="256">
        <v>84</v>
      </c>
      <c r="O315" s="259">
        <f t="shared" si="23"/>
        <v>0.28865979381443296</v>
      </c>
      <c r="P315" s="255">
        <v>291</v>
      </c>
      <c r="R315" s="266">
        <f t="shared" si="24"/>
        <v>0.29065743944636679</v>
      </c>
      <c r="S315" s="267">
        <v>289</v>
      </c>
      <c r="U315" s="255">
        <v>289</v>
      </c>
      <c r="V315" s="255">
        <f t="shared" si="22"/>
        <v>42</v>
      </c>
    </row>
    <row r="316" spans="14:22" x14ac:dyDescent="0.2">
      <c r="N316" s="256">
        <v>84</v>
      </c>
      <c r="O316" s="259">
        <f t="shared" si="23"/>
        <v>0.28767123287671231</v>
      </c>
      <c r="P316" s="255">
        <v>292</v>
      </c>
      <c r="R316" s="266">
        <f t="shared" si="24"/>
        <v>0.28965517241379313</v>
      </c>
      <c r="S316" s="267">
        <v>290</v>
      </c>
      <c r="U316" s="255">
        <v>290</v>
      </c>
      <c r="V316" s="255">
        <f t="shared" si="22"/>
        <v>42</v>
      </c>
    </row>
    <row r="317" spans="14:22" x14ac:dyDescent="0.2">
      <c r="N317" s="256">
        <v>84</v>
      </c>
      <c r="O317" s="259">
        <f t="shared" si="23"/>
        <v>0.28668941979522183</v>
      </c>
      <c r="P317" s="255">
        <v>293</v>
      </c>
      <c r="R317" s="266">
        <f t="shared" si="24"/>
        <v>0.28865979381443296</v>
      </c>
      <c r="S317" s="267">
        <v>291</v>
      </c>
      <c r="U317" s="255">
        <v>291</v>
      </c>
      <c r="V317" s="255">
        <f t="shared" si="22"/>
        <v>42</v>
      </c>
    </row>
    <row r="318" spans="14:22" x14ac:dyDescent="0.2">
      <c r="N318" s="256">
        <v>84</v>
      </c>
      <c r="O318" s="259">
        <f t="shared" si="23"/>
        <v>0.2857142857142857</v>
      </c>
      <c r="P318" s="255">
        <v>294</v>
      </c>
      <c r="R318" s="266">
        <f t="shared" si="24"/>
        <v>0.28767123287671231</v>
      </c>
      <c r="S318" s="267">
        <v>292</v>
      </c>
      <c r="U318" s="255">
        <v>292</v>
      </c>
      <c r="V318" s="255">
        <f t="shared" si="22"/>
        <v>42</v>
      </c>
    </row>
    <row r="319" spans="14:22" x14ac:dyDescent="0.2">
      <c r="N319" s="256">
        <v>84</v>
      </c>
      <c r="O319" s="259">
        <f t="shared" si="23"/>
        <v>0.28474576271186441</v>
      </c>
      <c r="P319" s="255">
        <v>295</v>
      </c>
      <c r="R319" s="266">
        <f t="shared" si="24"/>
        <v>0.28668941979522183</v>
      </c>
      <c r="S319" s="267">
        <v>293</v>
      </c>
      <c r="U319" s="255">
        <v>293</v>
      </c>
      <c r="V319" s="255">
        <f t="shared" si="22"/>
        <v>42</v>
      </c>
    </row>
    <row r="320" spans="14:22" x14ac:dyDescent="0.2">
      <c r="N320" s="256">
        <v>84</v>
      </c>
      <c r="O320" s="259">
        <f t="shared" si="23"/>
        <v>0.28378378378378377</v>
      </c>
      <c r="P320" s="255">
        <v>296</v>
      </c>
      <c r="R320" s="266">
        <f t="shared" si="24"/>
        <v>0.2857142857142857</v>
      </c>
      <c r="S320" s="267">
        <v>294</v>
      </c>
      <c r="U320" s="255">
        <v>294</v>
      </c>
      <c r="V320" s="255">
        <f t="shared" si="22"/>
        <v>42</v>
      </c>
    </row>
    <row r="321" spans="14:22" x14ac:dyDescent="0.2">
      <c r="N321" s="256">
        <v>84</v>
      </c>
      <c r="O321" s="259">
        <f t="shared" si="23"/>
        <v>0.28282828282828282</v>
      </c>
      <c r="P321" s="255">
        <v>297</v>
      </c>
      <c r="R321" s="266">
        <f t="shared" si="24"/>
        <v>0.28474576271186441</v>
      </c>
      <c r="S321" s="267">
        <v>295</v>
      </c>
      <c r="U321" s="255">
        <v>295</v>
      </c>
      <c r="V321" s="255">
        <f t="shared" si="22"/>
        <v>42</v>
      </c>
    </row>
    <row r="322" spans="14:22" x14ac:dyDescent="0.2">
      <c r="N322" s="256">
        <v>84</v>
      </c>
      <c r="O322" s="259">
        <f t="shared" si="23"/>
        <v>0.28187919463087246</v>
      </c>
      <c r="P322" s="255">
        <v>298</v>
      </c>
      <c r="R322" s="266">
        <f t="shared" si="24"/>
        <v>0.28378378378378377</v>
      </c>
      <c r="S322" s="267">
        <v>296</v>
      </c>
      <c r="U322" s="255">
        <v>296</v>
      </c>
      <c r="V322" s="255">
        <f t="shared" si="22"/>
        <v>42</v>
      </c>
    </row>
    <row r="323" spans="14:22" x14ac:dyDescent="0.2">
      <c r="N323" s="256">
        <v>84</v>
      </c>
      <c r="O323" s="259">
        <f t="shared" si="23"/>
        <v>0.28093645484949831</v>
      </c>
      <c r="P323" s="255">
        <v>299</v>
      </c>
      <c r="R323" s="266">
        <f t="shared" si="24"/>
        <v>0.28282828282828282</v>
      </c>
      <c r="S323" s="267">
        <v>297</v>
      </c>
      <c r="U323" s="255">
        <v>297</v>
      </c>
      <c r="V323" s="255">
        <f t="shared" si="22"/>
        <v>42</v>
      </c>
    </row>
    <row r="324" spans="14:22" x14ac:dyDescent="0.2">
      <c r="N324" s="256">
        <v>84</v>
      </c>
      <c r="O324" s="259">
        <f t="shared" si="23"/>
        <v>0.28000000000000003</v>
      </c>
      <c r="P324" s="255">
        <v>300</v>
      </c>
      <c r="R324" s="266">
        <f t="shared" si="24"/>
        <v>0.28187919463087246</v>
      </c>
      <c r="S324" s="267">
        <v>298</v>
      </c>
      <c r="U324" s="255">
        <v>298</v>
      </c>
      <c r="V324" s="255">
        <f t="shared" si="22"/>
        <v>42</v>
      </c>
    </row>
    <row r="325" spans="14:22" x14ac:dyDescent="0.2">
      <c r="N325" s="256">
        <v>84</v>
      </c>
      <c r="O325" s="259">
        <f t="shared" si="23"/>
        <v>0.27906976744186046</v>
      </c>
      <c r="P325" s="255">
        <v>301</v>
      </c>
      <c r="R325" s="266">
        <f t="shared" si="24"/>
        <v>0.28093645484949831</v>
      </c>
      <c r="S325" s="267">
        <v>299</v>
      </c>
      <c r="U325" s="255">
        <v>299</v>
      </c>
      <c r="V325" s="255">
        <f t="shared" si="22"/>
        <v>42</v>
      </c>
    </row>
    <row r="326" spans="14:22" x14ac:dyDescent="0.2">
      <c r="N326" s="256">
        <v>84</v>
      </c>
      <c r="O326" s="259">
        <f t="shared" si="23"/>
        <v>0.27814569536423839</v>
      </c>
      <c r="P326" s="255">
        <v>302</v>
      </c>
      <c r="R326" s="266">
        <f t="shared" si="24"/>
        <v>0.28000000000000003</v>
      </c>
      <c r="S326" s="267">
        <v>300</v>
      </c>
      <c r="U326" s="255">
        <v>300</v>
      </c>
      <c r="V326" s="255">
        <f t="shared" si="22"/>
        <v>42</v>
      </c>
    </row>
    <row r="327" spans="14:22" x14ac:dyDescent="0.2">
      <c r="N327" s="256">
        <v>84</v>
      </c>
      <c r="O327" s="259">
        <f t="shared" si="23"/>
        <v>0.27722772277227725</v>
      </c>
      <c r="P327" s="255">
        <v>303</v>
      </c>
      <c r="R327" s="266">
        <f t="shared" si="24"/>
        <v>0.27906976744186046</v>
      </c>
      <c r="S327" s="267">
        <v>301</v>
      </c>
      <c r="U327" s="255">
        <v>301</v>
      </c>
      <c r="V327" s="255">
        <f t="shared" si="22"/>
        <v>42</v>
      </c>
    </row>
    <row r="328" spans="14:22" x14ac:dyDescent="0.2">
      <c r="N328" s="256">
        <v>84</v>
      </c>
      <c r="O328" s="259">
        <f t="shared" si="23"/>
        <v>0.27631578947368424</v>
      </c>
      <c r="P328" s="255">
        <v>304</v>
      </c>
      <c r="R328" s="266">
        <f t="shared" si="24"/>
        <v>0.27814569536423839</v>
      </c>
      <c r="S328" s="267">
        <v>302</v>
      </c>
      <c r="U328" s="255">
        <v>302</v>
      </c>
      <c r="V328" s="255">
        <f t="shared" si="22"/>
        <v>42</v>
      </c>
    </row>
    <row r="329" spans="14:22" x14ac:dyDescent="0.2">
      <c r="N329" s="256">
        <v>84</v>
      </c>
      <c r="O329" s="259">
        <f t="shared" si="23"/>
        <v>0.27540983606557379</v>
      </c>
      <c r="P329" s="255">
        <v>305</v>
      </c>
      <c r="R329" s="266">
        <f t="shared" si="24"/>
        <v>0.27722772277227725</v>
      </c>
      <c r="S329" s="267">
        <v>303</v>
      </c>
      <c r="U329" s="255">
        <v>303</v>
      </c>
      <c r="V329" s="255">
        <f t="shared" si="22"/>
        <v>42</v>
      </c>
    </row>
    <row r="330" spans="14:22" x14ac:dyDescent="0.2">
      <c r="N330" s="256">
        <v>84</v>
      </c>
      <c r="O330" s="259">
        <f t="shared" si="23"/>
        <v>0.27450980392156865</v>
      </c>
      <c r="P330" s="255">
        <v>306</v>
      </c>
      <c r="R330" s="266">
        <f t="shared" si="24"/>
        <v>0.27631578947368424</v>
      </c>
      <c r="S330" s="267">
        <v>304</v>
      </c>
      <c r="U330" s="255">
        <v>304</v>
      </c>
      <c r="V330" s="255">
        <f t="shared" si="22"/>
        <v>42</v>
      </c>
    </row>
    <row r="331" spans="14:22" x14ac:dyDescent="0.2">
      <c r="N331" s="256">
        <v>84</v>
      </c>
      <c r="O331" s="259">
        <f t="shared" si="23"/>
        <v>0.2736156351791531</v>
      </c>
      <c r="P331" s="255">
        <v>307</v>
      </c>
      <c r="R331" s="266">
        <f t="shared" si="24"/>
        <v>0.27540983606557379</v>
      </c>
      <c r="S331" s="267">
        <v>305</v>
      </c>
      <c r="U331" s="255">
        <v>305</v>
      </c>
      <c r="V331" s="255">
        <f t="shared" si="22"/>
        <v>42</v>
      </c>
    </row>
    <row r="332" spans="14:22" x14ac:dyDescent="0.2">
      <c r="N332" s="256">
        <v>84</v>
      </c>
      <c r="O332" s="259">
        <f t="shared" si="23"/>
        <v>0.27272727272727271</v>
      </c>
      <c r="P332" s="255">
        <v>308</v>
      </c>
      <c r="R332" s="266">
        <f t="shared" si="24"/>
        <v>0.27450980392156865</v>
      </c>
      <c r="S332" s="267">
        <v>306</v>
      </c>
      <c r="U332" s="255">
        <v>306</v>
      </c>
      <c r="V332" s="255">
        <f t="shared" si="22"/>
        <v>42</v>
      </c>
    </row>
    <row r="333" spans="14:22" x14ac:dyDescent="0.2">
      <c r="N333" s="256">
        <v>84</v>
      </c>
      <c r="O333" s="259">
        <f t="shared" si="23"/>
        <v>0.27184466019417475</v>
      </c>
      <c r="P333" s="255">
        <v>309</v>
      </c>
      <c r="R333" s="266">
        <f t="shared" si="24"/>
        <v>0.2736156351791531</v>
      </c>
      <c r="S333" s="267">
        <v>307</v>
      </c>
      <c r="U333" s="255">
        <v>307</v>
      </c>
      <c r="V333" s="255">
        <f t="shared" si="22"/>
        <v>42</v>
      </c>
    </row>
    <row r="334" spans="14:22" x14ac:dyDescent="0.2">
      <c r="N334" s="256">
        <v>84</v>
      </c>
      <c r="O334" s="259">
        <f t="shared" si="23"/>
        <v>0.2709677419354839</v>
      </c>
      <c r="P334" s="255">
        <v>310</v>
      </c>
      <c r="R334" s="266">
        <f t="shared" si="24"/>
        <v>0.27272727272727271</v>
      </c>
      <c r="S334" s="267">
        <v>308</v>
      </c>
      <c r="U334" s="255">
        <v>308</v>
      </c>
      <c r="V334" s="255">
        <f t="shared" si="22"/>
        <v>42</v>
      </c>
    </row>
    <row r="335" spans="14:22" x14ac:dyDescent="0.2">
      <c r="N335" s="256">
        <v>84</v>
      </c>
      <c r="O335" s="259">
        <f t="shared" si="23"/>
        <v>0.27009646302250806</v>
      </c>
      <c r="P335" s="255">
        <v>311</v>
      </c>
      <c r="R335" s="266">
        <f t="shared" si="24"/>
        <v>0.27184466019417475</v>
      </c>
      <c r="S335" s="267">
        <v>309</v>
      </c>
      <c r="U335" s="255">
        <v>309</v>
      </c>
      <c r="V335" s="255">
        <f t="shared" si="22"/>
        <v>42</v>
      </c>
    </row>
    <row r="336" spans="14:22" x14ac:dyDescent="0.2">
      <c r="N336" s="256">
        <v>84</v>
      </c>
      <c r="O336" s="259">
        <f t="shared" si="23"/>
        <v>0.26923076923076922</v>
      </c>
      <c r="P336" s="255">
        <v>312</v>
      </c>
      <c r="R336" s="266">
        <f t="shared" si="24"/>
        <v>0.2709677419354839</v>
      </c>
      <c r="S336" s="267">
        <v>310</v>
      </c>
      <c r="U336" s="255">
        <v>310</v>
      </c>
      <c r="V336" s="255">
        <f t="shared" si="22"/>
        <v>42</v>
      </c>
    </row>
    <row r="337" spans="14:22" x14ac:dyDescent="0.2">
      <c r="N337" s="256">
        <v>84</v>
      </c>
      <c r="O337" s="259">
        <f t="shared" si="23"/>
        <v>0.26837060702875398</v>
      </c>
      <c r="P337" s="255">
        <v>313</v>
      </c>
      <c r="R337" s="266">
        <f t="shared" si="24"/>
        <v>0.27009646302250806</v>
      </c>
      <c r="S337" s="267">
        <v>311</v>
      </c>
      <c r="U337" s="255">
        <v>311</v>
      </c>
      <c r="V337" s="255">
        <f t="shared" si="22"/>
        <v>42</v>
      </c>
    </row>
    <row r="338" spans="14:22" x14ac:dyDescent="0.2">
      <c r="N338" s="256">
        <v>84</v>
      </c>
      <c r="O338" s="259">
        <f t="shared" si="23"/>
        <v>0.26751592356687898</v>
      </c>
      <c r="P338" s="255">
        <v>314</v>
      </c>
      <c r="R338" s="266">
        <f t="shared" si="24"/>
        <v>0.26923076923076922</v>
      </c>
      <c r="S338" s="267">
        <v>312</v>
      </c>
      <c r="U338" s="255">
        <v>312</v>
      </c>
      <c r="V338" s="255">
        <f t="shared" si="22"/>
        <v>42</v>
      </c>
    </row>
    <row r="339" spans="14:22" x14ac:dyDescent="0.2">
      <c r="N339" s="256">
        <v>84</v>
      </c>
      <c r="O339" s="259">
        <f t="shared" si="23"/>
        <v>0.26666666666666666</v>
      </c>
      <c r="P339" s="255">
        <v>315</v>
      </c>
      <c r="R339" s="266">
        <f t="shared" si="24"/>
        <v>0.26837060702875398</v>
      </c>
      <c r="S339" s="267">
        <v>313</v>
      </c>
      <c r="U339" s="255">
        <v>313</v>
      </c>
      <c r="V339" s="255">
        <f t="shared" si="22"/>
        <v>42</v>
      </c>
    </row>
    <row r="340" spans="14:22" x14ac:dyDescent="0.2">
      <c r="N340" s="256">
        <v>84</v>
      </c>
      <c r="O340" s="259">
        <f t="shared" si="23"/>
        <v>0.26582278481012656</v>
      </c>
      <c r="P340" s="255">
        <v>316</v>
      </c>
      <c r="R340" s="266">
        <f t="shared" si="24"/>
        <v>0.26751592356687898</v>
      </c>
      <c r="S340" s="267">
        <v>314</v>
      </c>
      <c r="U340" s="255">
        <v>314</v>
      </c>
      <c r="V340" s="255">
        <f t="shared" si="22"/>
        <v>42</v>
      </c>
    </row>
    <row r="341" spans="14:22" x14ac:dyDescent="0.2">
      <c r="N341" s="256">
        <v>84</v>
      </c>
      <c r="O341" s="259">
        <f t="shared" si="23"/>
        <v>0.26498422712933756</v>
      </c>
      <c r="P341" s="255">
        <v>317</v>
      </c>
      <c r="R341" s="266">
        <f t="shared" si="24"/>
        <v>0.26666666666666666</v>
      </c>
      <c r="S341" s="267">
        <v>315</v>
      </c>
      <c r="U341" s="255">
        <v>315</v>
      </c>
      <c r="V341" s="255">
        <f t="shared" si="22"/>
        <v>42</v>
      </c>
    </row>
    <row r="342" spans="14:22" x14ac:dyDescent="0.2">
      <c r="N342" s="256">
        <v>84</v>
      </c>
      <c r="O342" s="259">
        <f t="shared" si="23"/>
        <v>0.26415094339622641</v>
      </c>
      <c r="P342" s="255">
        <v>318</v>
      </c>
      <c r="R342" s="266">
        <f t="shared" si="24"/>
        <v>0.26582278481012656</v>
      </c>
      <c r="S342" s="267">
        <v>316</v>
      </c>
      <c r="U342" s="255">
        <v>316</v>
      </c>
      <c r="V342" s="255">
        <f t="shared" si="22"/>
        <v>42</v>
      </c>
    </row>
    <row r="343" spans="14:22" x14ac:dyDescent="0.2">
      <c r="N343" s="256">
        <v>84</v>
      </c>
      <c r="O343" s="259">
        <f t="shared" si="23"/>
        <v>0.26332288401253917</v>
      </c>
      <c r="P343" s="255">
        <v>319</v>
      </c>
      <c r="R343" s="266">
        <f t="shared" si="24"/>
        <v>0.26498422712933756</v>
      </c>
      <c r="S343" s="267">
        <v>317</v>
      </c>
      <c r="U343" s="255">
        <v>317</v>
      </c>
      <c r="V343" s="255">
        <f t="shared" si="22"/>
        <v>42</v>
      </c>
    </row>
    <row r="344" spans="14:22" x14ac:dyDescent="0.2">
      <c r="N344" s="256">
        <v>84</v>
      </c>
      <c r="O344" s="259">
        <f t="shared" si="23"/>
        <v>0.26250000000000001</v>
      </c>
      <c r="P344" s="255">
        <v>320</v>
      </c>
      <c r="R344" s="266">
        <f t="shared" si="24"/>
        <v>0.26415094339622641</v>
      </c>
      <c r="S344" s="267">
        <v>318</v>
      </c>
      <c r="U344" s="255">
        <v>318</v>
      </c>
      <c r="V344" s="255">
        <f t="shared" si="22"/>
        <v>42</v>
      </c>
    </row>
    <row r="345" spans="14:22" x14ac:dyDescent="0.2">
      <c r="N345" s="256">
        <v>84</v>
      </c>
      <c r="O345" s="259">
        <f t="shared" si="23"/>
        <v>0.26168224299065418</v>
      </c>
      <c r="P345" s="255">
        <v>321</v>
      </c>
      <c r="R345" s="266">
        <f t="shared" si="24"/>
        <v>0.26332288401253917</v>
      </c>
      <c r="S345" s="267">
        <v>319</v>
      </c>
      <c r="U345" s="255">
        <v>319</v>
      </c>
      <c r="V345" s="255">
        <f t="shared" si="22"/>
        <v>42</v>
      </c>
    </row>
    <row r="346" spans="14:22" x14ac:dyDescent="0.2">
      <c r="N346" s="256">
        <v>84</v>
      </c>
      <c r="O346" s="259">
        <f t="shared" si="23"/>
        <v>0.2608695652173913</v>
      </c>
      <c r="P346" s="255">
        <v>322</v>
      </c>
      <c r="R346" s="266">
        <f t="shared" si="24"/>
        <v>0.26250000000000001</v>
      </c>
      <c r="S346" s="267">
        <v>320</v>
      </c>
      <c r="U346" s="255">
        <v>320</v>
      </c>
      <c r="V346" s="255">
        <f t="shared" si="22"/>
        <v>42</v>
      </c>
    </row>
    <row r="347" spans="14:22" x14ac:dyDescent="0.2">
      <c r="N347" s="256">
        <v>84</v>
      </c>
      <c r="O347" s="259">
        <f t="shared" si="23"/>
        <v>0.26006191950464397</v>
      </c>
      <c r="P347" s="255">
        <v>323</v>
      </c>
      <c r="R347" s="266">
        <f t="shared" si="24"/>
        <v>0.26168224299065418</v>
      </c>
      <c r="S347" s="267">
        <v>321</v>
      </c>
      <c r="U347" s="255">
        <v>321</v>
      </c>
      <c r="V347" s="255">
        <f t="shared" si="22"/>
        <v>42</v>
      </c>
    </row>
    <row r="348" spans="14:22" x14ac:dyDescent="0.2">
      <c r="N348" s="256">
        <v>84</v>
      </c>
      <c r="O348" s="259">
        <f t="shared" si="23"/>
        <v>0.25925925925925924</v>
      </c>
      <c r="P348" s="255">
        <v>324</v>
      </c>
      <c r="R348" s="266">
        <f t="shared" si="24"/>
        <v>0.2608695652173913</v>
      </c>
      <c r="S348" s="267">
        <v>322</v>
      </c>
      <c r="U348" s="255">
        <v>322</v>
      </c>
      <c r="V348" s="255">
        <f t="shared" ref="V348:V411" si="25">V347</f>
        <v>42</v>
      </c>
    </row>
    <row r="349" spans="14:22" x14ac:dyDescent="0.2">
      <c r="N349" s="256">
        <v>84</v>
      </c>
      <c r="O349" s="259">
        <f t="shared" si="23"/>
        <v>0.25846153846153846</v>
      </c>
      <c r="P349" s="255">
        <v>325</v>
      </c>
      <c r="R349" s="266">
        <f t="shared" si="24"/>
        <v>0.26006191950464397</v>
      </c>
      <c r="S349" s="267">
        <v>323</v>
      </c>
      <c r="U349" s="255">
        <v>323</v>
      </c>
      <c r="V349" s="255">
        <f t="shared" si="25"/>
        <v>42</v>
      </c>
    </row>
    <row r="350" spans="14:22" x14ac:dyDescent="0.2">
      <c r="N350" s="256">
        <v>84</v>
      </c>
      <c r="O350" s="259">
        <f t="shared" si="23"/>
        <v>0.25766871165644173</v>
      </c>
      <c r="P350" s="255">
        <v>326</v>
      </c>
      <c r="R350" s="266">
        <f t="shared" si="24"/>
        <v>0.25925925925925924</v>
      </c>
      <c r="S350" s="267">
        <v>324</v>
      </c>
      <c r="U350" s="255">
        <v>324</v>
      </c>
      <c r="V350" s="255">
        <f t="shared" si="25"/>
        <v>42</v>
      </c>
    </row>
    <row r="351" spans="14:22" x14ac:dyDescent="0.2">
      <c r="N351" s="256">
        <v>84</v>
      </c>
      <c r="O351" s="259">
        <f t="shared" si="23"/>
        <v>0.25688073394495414</v>
      </c>
      <c r="P351" s="255">
        <v>327</v>
      </c>
      <c r="R351" s="266">
        <f t="shared" si="24"/>
        <v>0.25846153846153846</v>
      </c>
      <c r="S351" s="267">
        <v>325</v>
      </c>
      <c r="U351" s="255">
        <v>325</v>
      </c>
      <c r="V351" s="255">
        <f t="shared" si="25"/>
        <v>42</v>
      </c>
    </row>
    <row r="352" spans="14:22" x14ac:dyDescent="0.2">
      <c r="N352" s="256">
        <v>84</v>
      </c>
      <c r="O352" s="259">
        <f t="shared" si="23"/>
        <v>0.25609756097560976</v>
      </c>
      <c r="P352" s="255">
        <v>328</v>
      </c>
      <c r="R352" s="266">
        <f t="shared" si="24"/>
        <v>0.25766871165644173</v>
      </c>
      <c r="S352" s="267">
        <v>326</v>
      </c>
      <c r="U352" s="255">
        <v>326</v>
      </c>
      <c r="V352" s="255">
        <f t="shared" si="25"/>
        <v>42</v>
      </c>
    </row>
    <row r="353" spans="14:22" x14ac:dyDescent="0.2">
      <c r="N353" s="256">
        <v>84</v>
      </c>
      <c r="O353" s="259">
        <f t="shared" si="23"/>
        <v>0.25531914893617019</v>
      </c>
      <c r="P353" s="255">
        <v>329</v>
      </c>
      <c r="R353" s="266">
        <f t="shared" si="24"/>
        <v>0.25688073394495414</v>
      </c>
      <c r="S353" s="267">
        <v>327</v>
      </c>
      <c r="U353" s="255">
        <v>327</v>
      </c>
      <c r="V353" s="255">
        <f t="shared" si="25"/>
        <v>42</v>
      </c>
    </row>
    <row r="354" spans="14:22" x14ac:dyDescent="0.2">
      <c r="N354" s="256">
        <v>84</v>
      </c>
      <c r="O354" s="259">
        <f t="shared" ref="O354:O417" si="26">N354/P354</f>
        <v>0.25454545454545452</v>
      </c>
      <c r="P354" s="255">
        <v>330</v>
      </c>
      <c r="R354" s="266">
        <f t="shared" si="24"/>
        <v>0.25609756097560976</v>
      </c>
      <c r="S354" s="267">
        <v>328</v>
      </c>
      <c r="U354" s="255">
        <v>328</v>
      </c>
      <c r="V354" s="255">
        <f t="shared" si="25"/>
        <v>42</v>
      </c>
    </row>
    <row r="355" spans="14:22" x14ac:dyDescent="0.2">
      <c r="N355" s="256">
        <v>84</v>
      </c>
      <c r="O355" s="259">
        <f t="shared" si="26"/>
        <v>0.25377643504531722</v>
      </c>
      <c r="P355" s="255">
        <v>331</v>
      </c>
      <c r="R355" s="266">
        <f t="shared" si="24"/>
        <v>0.25531914893617019</v>
      </c>
      <c r="S355" s="267">
        <v>329</v>
      </c>
      <c r="U355" s="255">
        <v>329</v>
      </c>
      <c r="V355" s="255">
        <f t="shared" si="25"/>
        <v>42</v>
      </c>
    </row>
    <row r="356" spans="14:22" x14ac:dyDescent="0.2">
      <c r="N356" s="256">
        <v>84</v>
      </c>
      <c r="O356" s="259">
        <f t="shared" si="26"/>
        <v>0.25301204819277107</v>
      </c>
      <c r="P356" s="255">
        <v>332</v>
      </c>
      <c r="R356" s="266">
        <f t="shared" si="24"/>
        <v>0.25454545454545452</v>
      </c>
      <c r="S356" s="267">
        <v>330</v>
      </c>
      <c r="U356" s="255">
        <v>330</v>
      </c>
      <c r="V356" s="255">
        <f t="shared" si="25"/>
        <v>42</v>
      </c>
    </row>
    <row r="357" spans="14:22" x14ac:dyDescent="0.2">
      <c r="N357" s="256">
        <v>84</v>
      </c>
      <c r="O357" s="259">
        <f t="shared" si="26"/>
        <v>0.25225225225225223</v>
      </c>
      <c r="P357" s="255">
        <v>333</v>
      </c>
      <c r="R357" s="266">
        <f t="shared" si="24"/>
        <v>0.25377643504531722</v>
      </c>
      <c r="S357" s="267">
        <v>331</v>
      </c>
      <c r="U357" s="255">
        <v>331</v>
      </c>
      <c r="V357" s="255">
        <f t="shared" si="25"/>
        <v>42</v>
      </c>
    </row>
    <row r="358" spans="14:22" x14ac:dyDescent="0.2">
      <c r="N358" s="256">
        <v>84</v>
      </c>
      <c r="O358" s="259">
        <f t="shared" si="26"/>
        <v>0.25149700598802394</v>
      </c>
      <c r="P358" s="255">
        <v>334</v>
      </c>
      <c r="R358" s="266">
        <f t="shared" si="24"/>
        <v>0.25301204819277107</v>
      </c>
      <c r="S358" s="267">
        <v>332</v>
      </c>
      <c r="U358" s="255">
        <v>332</v>
      </c>
      <c r="V358" s="255">
        <f t="shared" si="25"/>
        <v>42</v>
      </c>
    </row>
    <row r="359" spans="14:22" x14ac:dyDescent="0.2">
      <c r="N359" s="256">
        <v>84</v>
      </c>
      <c r="O359" s="259">
        <f t="shared" si="26"/>
        <v>0.2507462686567164</v>
      </c>
      <c r="P359" s="255">
        <v>335</v>
      </c>
      <c r="R359" s="266">
        <f t="shared" si="24"/>
        <v>0.25225225225225223</v>
      </c>
      <c r="S359" s="267">
        <v>333</v>
      </c>
      <c r="U359" s="255">
        <v>333</v>
      </c>
      <c r="V359" s="255">
        <f t="shared" si="25"/>
        <v>42</v>
      </c>
    </row>
    <row r="360" spans="14:22" x14ac:dyDescent="0.2">
      <c r="N360" s="256">
        <v>84</v>
      </c>
      <c r="O360" s="259">
        <f t="shared" si="26"/>
        <v>0.25</v>
      </c>
      <c r="P360" s="255">
        <v>336</v>
      </c>
      <c r="R360" s="266">
        <f t="shared" si="24"/>
        <v>0.25149700598802394</v>
      </c>
      <c r="S360" s="267">
        <v>334</v>
      </c>
      <c r="U360" s="255">
        <v>334</v>
      </c>
      <c r="V360" s="255">
        <f t="shared" si="25"/>
        <v>42</v>
      </c>
    </row>
    <row r="361" spans="14:22" x14ac:dyDescent="0.2">
      <c r="N361" s="256">
        <v>84</v>
      </c>
      <c r="O361" s="259">
        <f t="shared" si="26"/>
        <v>0.24925816023738873</v>
      </c>
      <c r="P361" s="255">
        <v>337</v>
      </c>
      <c r="R361" s="266">
        <f t="shared" si="24"/>
        <v>0.2507462686567164</v>
      </c>
      <c r="S361" s="267">
        <v>335</v>
      </c>
      <c r="U361" s="255">
        <v>335</v>
      </c>
      <c r="V361" s="255">
        <f t="shared" si="25"/>
        <v>42</v>
      </c>
    </row>
    <row r="362" spans="14:22" x14ac:dyDescent="0.2">
      <c r="N362" s="256">
        <v>84</v>
      </c>
      <c r="O362" s="259">
        <f t="shared" si="26"/>
        <v>0.24852071005917159</v>
      </c>
      <c r="P362" s="255">
        <v>338</v>
      </c>
      <c r="R362" s="266">
        <f t="shared" ref="R362:R424" si="27">O$25/S362</f>
        <v>0.25</v>
      </c>
      <c r="S362" s="267">
        <v>336</v>
      </c>
      <c r="U362" s="255">
        <v>336</v>
      </c>
      <c r="V362" s="255">
        <f t="shared" si="25"/>
        <v>42</v>
      </c>
    </row>
    <row r="363" spans="14:22" x14ac:dyDescent="0.2">
      <c r="N363" s="256">
        <v>84</v>
      </c>
      <c r="O363" s="259">
        <f t="shared" si="26"/>
        <v>0.24778761061946902</v>
      </c>
      <c r="P363" s="255">
        <v>339</v>
      </c>
      <c r="R363" s="266">
        <f t="shared" si="27"/>
        <v>0.24925816023738873</v>
      </c>
      <c r="S363" s="267">
        <v>337</v>
      </c>
      <c r="U363" s="255">
        <v>337</v>
      </c>
      <c r="V363" s="255">
        <f t="shared" si="25"/>
        <v>42</v>
      </c>
    </row>
    <row r="364" spans="14:22" x14ac:dyDescent="0.2">
      <c r="N364" s="256">
        <v>84</v>
      </c>
      <c r="O364" s="259">
        <f t="shared" si="26"/>
        <v>0.24705882352941178</v>
      </c>
      <c r="P364" s="255">
        <v>340</v>
      </c>
      <c r="R364" s="266">
        <f t="shared" si="27"/>
        <v>0.24852071005917159</v>
      </c>
      <c r="S364" s="267">
        <v>338</v>
      </c>
      <c r="U364" s="255">
        <v>338</v>
      </c>
      <c r="V364" s="255">
        <f t="shared" si="25"/>
        <v>42</v>
      </c>
    </row>
    <row r="365" spans="14:22" x14ac:dyDescent="0.2">
      <c r="N365" s="256">
        <v>84</v>
      </c>
      <c r="O365" s="259">
        <f t="shared" si="26"/>
        <v>0.24633431085043989</v>
      </c>
      <c r="P365" s="255">
        <v>341</v>
      </c>
      <c r="R365" s="266">
        <f t="shared" si="27"/>
        <v>0.24778761061946902</v>
      </c>
      <c r="S365" s="267">
        <v>339</v>
      </c>
      <c r="U365" s="255">
        <v>339</v>
      </c>
      <c r="V365" s="255">
        <f t="shared" si="25"/>
        <v>42</v>
      </c>
    </row>
    <row r="366" spans="14:22" x14ac:dyDescent="0.2">
      <c r="N366" s="256">
        <v>84</v>
      </c>
      <c r="O366" s="259">
        <f t="shared" si="26"/>
        <v>0.24561403508771928</v>
      </c>
      <c r="P366" s="255">
        <v>342</v>
      </c>
      <c r="R366" s="266">
        <f t="shared" si="27"/>
        <v>0.24705882352941178</v>
      </c>
      <c r="S366" s="267">
        <v>340</v>
      </c>
      <c r="U366" s="255">
        <v>340</v>
      </c>
      <c r="V366" s="255">
        <f t="shared" si="25"/>
        <v>42</v>
      </c>
    </row>
    <row r="367" spans="14:22" x14ac:dyDescent="0.2">
      <c r="N367" s="256">
        <v>84</v>
      </c>
      <c r="O367" s="259">
        <f t="shared" si="26"/>
        <v>0.24489795918367346</v>
      </c>
      <c r="P367" s="255">
        <v>343</v>
      </c>
      <c r="R367" s="266">
        <f t="shared" si="27"/>
        <v>0.24633431085043989</v>
      </c>
      <c r="S367" s="267">
        <v>341</v>
      </c>
      <c r="U367" s="255">
        <v>341</v>
      </c>
      <c r="V367" s="255">
        <f t="shared" si="25"/>
        <v>42</v>
      </c>
    </row>
    <row r="368" spans="14:22" x14ac:dyDescent="0.2">
      <c r="N368" s="256">
        <v>84</v>
      </c>
      <c r="O368" s="259">
        <f t="shared" si="26"/>
        <v>0.2441860465116279</v>
      </c>
      <c r="P368" s="255">
        <v>344</v>
      </c>
      <c r="R368" s="266">
        <f t="shared" si="27"/>
        <v>0.24561403508771928</v>
      </c>
      <c r="S368" s="267">
        <v>342</v>
      </c>
      <c r="U368" s="255">
        <v>342</v>
      </c>
      <c r="V368" s="255">
        <f t="shared" si="25"/>
        <v>42</v>
      </c>
    </row>
    <row r="369" spans="14:22" x14ac:dyDescent="0.2">
      <c r="N369" s="256">
        <v>84</v>
      </c>
      <c r="O369" s="259">
        <f t="shared" si="26"/>
        <v>0.24347826086956523</v>
      </c>
      <c r="P369" s="255">
        <v>345</v>
      </c>
      <c r="R369" s="266">
        <f t="shared" si="27"/>
        <v>0.24489795918367346</v>
      </c>
      <c r="S369" s="267">
        <v>343</v>
      </c>
      <c r="U369" s="255">
        <v>343</v>
      </c>
      <c r="V369" s="255">
        <f t="shared" si="25"/>
        <v>42</v>
      </c>
    </row>
    <row r="370" spans="14:22" x14ac:dyDescent="0.2">
      <c r="N370" s="256">
        <v>84</v>
      </c>
      <c r="O370" s="259">
        <f t="shared" si="26"/>
        <v>0.24277456647398843</v>
      </c>
      <c r="P370" s="255">
        <v>346</v>
      </c>
      <c r="R370" s="266">
        <f t="shared" si="27"/>
        <v>0.2441860465116279</v>
      </c>
      <c r="S370" s="267">
        <v>344</v>
      </c>
      <c r="U370" s="255">
        <v>344</v>
      </c>
      <c r="V370" s="255">
        <f t="shared" si="25"/>
        <v>42</v>
      </c>
    </row>
    <row r="371" spans="14:22" x14ac:dyDescent="0.2">
      <c r="N371" s="256">
        <v>84</v>
      </c>
      <c r="O371" s="259">
        <f t="shared" si="26"/>
        <v>0.24207492795389049</v>
      </c>
      <c r="P371" s="255">
        <v>347</v>
      </c>
      <c r="R371" s="266">
        <f t="shared" si="27"/>
        <v>0.24347826086956523</v>
      </c>
      <c r="S371" s="267">
        <v>345</v>
      </c>
      <c r="U371" s="255">
        <v>345</v>
      </c>
      <c r="V371" s="255">
        <f t="shared" si="25"/>
        <v>42</v>
      </c>
    </row>
    <row r="372" spans="14:22" x14ac:dyDescent="0.2">
      <c r="N372" s="256">
        <v>84</v>
      </c>
      <c r="O372" s="259">
        <f t="shared" si="26"/>
        <v>0.2413793103448276</v>
      </c>
      <c r="P372" s="255">
        <v>348</v>
      </c>
      <c r="R372" s="266">
        <f t="shared" si="27"/>
        <v>0.24277456647398843</v>
      </c>
      <c r="S372" s="267">
        <v>346</v>
      </c>
      <c r="U372" s="255">
        <v>346</v>
      </c>
      <c r="V372" s="255">
        <f t="shared" si="25"/>
        <v>42</v>
      </c>
    </row>
    <row r="373" spans="14:22" x14ac:dyDescent="0.2">
      <c r="N373" s="256">
        <v>84</v>
      </c>
      <c r="O373" s="259">
        <f t="shared" si="26"/>
        <v>0.24068767908309455</v>
      </c>
      <c r="P373" s="255">
        <v>349</v>
      </c>
      <c r="R373" s="266">
        <f t="shared" si="27"/>
        <v>0.24207492795389049</v>
      </c>
      <c r="S373" s="267">
        <v>347</v>
      </c>
      <c r="U373" s="255">
        <v>347</v>
      </c>
      <c r="V373" s="255">
        <f t="shared" si="25"/>
        <v>42</v>
      </c>
    </row>
    <row r="374" spans="14:22" x14ac:dyDescent="0.2">
      <c r="N374" s="256">
        <v>84</v>
      </c>
      <c r="O374" s="259">
        <f t="shared" si="26"/>
        <v>0.24</v>
      </c>
      <c r="P374" s="255">
        <v>350</v>
      </c>
      <c r="R374" s="266">
        <f t="shared" si="27"/>
        <v>0.2413793103448276</v>
      </c>
      <c r="S374" s="267">
        <v>348</v>
      </c>
      <c r="U374" s="255">
        <v>348</v>
      </c>
      <c r="V374" s="255">
        <f t="shared" si="25"/>
        <v>42</v>
      </c>
    </row>
    <row r="375" spans="14:22" x14ac:dyDescent="0.2">
      <c r="N375" s="256">
        <v>84</v>
      </c>
      <c r="O375" s="259">
        <f t="shared" si="26"/>
        <v>0.23931623931623933</v>
      </c>
      <c r="P375" s="255">
        <v>351</v>
      </c>
      <c r="R375" s="266">
        <f t="shared" si="27"/>
        <v>0.24068767908309455</v>
      </c>
      <c r="S375" s="267">
        <v>349</v>
      </c>
      <c r="U375" s="255">
        <v>349</v>
      </c>
      <c r="V375" s="255">
        <f t="shared" si="25"/>
        <v>42</v>
      </c>
    </row>
    <row r="376" spans="14:22" x14ac:dyDescent="0.2">
      <c r="N376" s="256">
        <v>84</v>
      </c>
      <c r="O376" s="259">
        <f t="shared" si="26"/>
        <v>0.23863636363636365</v>
      </c>
      <c r="P376" s="255">
        <v>352</v>
      </c>
      <c r="R376" s="266">
        <f t="shared" si="27"/>
        <v>0.24</v>
      </c>
      <c r="S376" s="267">
        <v>350</v>
      </c>
      <c r="U376" s="255">
        <v>350</v>
      </c>
      <c r="V376" s="255">
        <f t="shared" si="25"/>
        <v>42</v>
      </c>
    </row>
    <row r="377" spans="14:22" x14ac:dyDescent="0.2">
      <c r="N377" s="256">
        <v>84</v>
      </c>
      <c r="O377" s="259">
        <f t="shared" si="26"/>
        <v>0.23796033994334279</v>
      </c>
      <c r="P377" s="255">
        <v>353</v>
      </c>
      <c r="R377" s="266">
        <f t="shared" si="27"/>
        <v>0.23931623931623933</v>
      </c>
      <c r="S377" s="267">
        <v>351</v>
      </c>
      <c r="U377" s="255">
        <v>351</v>
      </c>
      <c r="V377" s="255">
        <f t="shared" si="25"/>
        <v>42</v>
      </c>
    </row>
    <row r="378" spans="14:22" x14ac:dyDescent="0.2">
      <c r="N378" s="256">
        <v>84</v>
      </c>
      <c r="O378" s="259">
        <f t="shared" si="26"/>
        <v>0.23728813559322035</v>
      </c>
      <c r="P378" s="255">
        <v>354</v>
      </c>
      <c r="R378" s="266">
        <f t="shared" si="27"/>
        <v>0.23863636363636365</v>
      </c>
      <c r="S378" s="267">
        <v>352</v>
      </c>
      <c r="U378" s="255">
        <v>352</v>
      </c>
      <c r="V378" s="255">
        <f t="shared" si="25"/>
        <v>42</v>
      </c>
    </row>
    <row r="379" spans="14:22" x14ac:dyDescent="0.2">
      <c r="N379" s="256">
        <v>84</v>
      </c>
      <c r="O379" s="259">
        <f t="shared" si="26"/>
        <v>0.23661971830985915</v>
      </c>
      <c r="P379" s="255">
        <v>355</v>
      </c>
      <c r="R379" s="266">
        <f t="shared" si="27"/>
        <v>0.23796033994334279</v>
      </c>
      <c r="S379" s="267">
        <v>353</v>
      </c>
      <c r="U379" s="255">
        <v>353</v>
      </c>
      <c r="V379" s="255">
        <f t="shared" si="25"/>
        <v>42</v>
      </c>
    </row>
    <row r="380" spans="14:22" x14ac:dyDescent="0.2">
      <c r="N380" s="256">
        <v>84</v>
      </c>
      <c r="O380" s="259">
        <f t="shared" si="26"/>
        <v>0.23595505617977527</v>
      </c>
      <c r="P380" s="255">
        <v>356</v>
      </c>
      <c r="R380" s="266">
        <f t="shared" si="27"/>
        <v>0.23728813559322035</v>
      </c>
      <c r="S380" s="267">
        <v>354</v>
      </c>
      <c r="U380" s="255">
        <v>354</v>
      </c>
      <c r="V380" s="255">
        <f t="shared" si="25"/>
        <v>42</v>
      </c>
    </row>
    <row r="381" spans="14:22" x14ac:dyDescent="0.2">
      <c r="N381" s="256">
        <v>84</v>
      </c>
      <c r="O381" s="259">
        <f t="shared" si="26"/>
        <v>0.23529411764705882</v>
      </c>
      <c r="P381" s="255">
        <v>357</v>
      </c>
      <c r="R381" s="266">
        <f t="shared" si="27"/>
        <v>0.23661971830985915</v>
      </c>
      <c r="S381" s="267">
        <v>355</v>
      </c>
      <c r="U381" s="255">
        <v>355</v>
      </c>
      <c r="V381" s="255">
        <f t="shared" si="25"/>
        <v>42</v>
      </c>
    </row>
    <row r="382" spans="14:22" x14ac:dyDescent="0.2">
      <c r="N382" s="256">
        <v>84</v>
      </c>
      <c r="O382" s="259">
        <f t="shared" si="26"/>
        <v>0.23463687150837989</v>
      </c>
      <c r="P382" s="255">
        <v>358</v>
      </c>
      <c r="R382" s="266">
        <f t="shared" si="27"/>
        <v>0.23595505617977527</v>
      </c>
      <c r="S382" s="267">
        <v>356</v>
      </c>
      <c r="U382" s="255">
        <v>356</v>
      </c>
      <c r="V382" s="255">
        <f t="shared" si="25"/>
        <v>42</v>
      </c>
    </row>
    <row r="383" spans="14:22" x14ac:dyDescent="0.2">
      <c r="N383" s="256">
        <v>84</v>
      </c>
      <c r="O383" s="259">
        <f t="shared" si="26"/>
        <v>0.23398328690807799</v>
      </c>
      <c r="P383" s="255">
        <v>359</v>
      </c>
      <c r="R383" s="266">
        <f t="shared" si="27"/>
        <v>0.23529411764705882</v>
      </c>
      <c r="S383" s="267">
        <v>357</v>
      </c>
      <c r="U383" s="255">
        <v>357</v>
      </c>
      <c r="V383" s="255">
        <f t="shared" si="25"/>
        <v>42</v>
      </c>
    </row>
    <row r="384" spans="14:22" x14ac:dyDescent="0.2">
      <c r="N384" s="256">
        <v>84</v>
      </c>
      <c r="O384" s="259">
        <f t="shared" si="26"/>
        <v>0.23333333333333334</v>
      </c>
      <c r="P384" s="255">
        <v>360</v>
      </c>
      <c r="R384" s="266">
        <f t="shared" si="27"/>
        <v>0.23463687150837989</v>
      </c>
      <c r="S384" s="267">
        <v>358</v>
      </c>
      <c r="U384" s="255">
        <v>358</v>
      </c>
      <c r="V384" s="255">
        <f t="shared" si="25"/>
        <v>42</v>
      </c>
    </row>
    <row r="385" spans="14:22" x14ac:dyDescent="0.2">
      <c r="N385" s="256">
        <v>84</v>
      </c>
      <c r="O385" s="259">
        <f t="shared" si="26"/>
        <v>0.23268698060941828</v>
      </c>
      <c r="P385" s="255">
        <v>361</v>
      </c>
      <c r="R385" s="266">
        <f t="shared" si="27"/>
        <v>0.23398328690807799</v>
      </c>
      <c r="S385" s="267">
        <v>359</v>
      </c>
      <c r="U385" s="255">
        <v>359</v>
      </c>
      <c r="V385" s="255">
        <f t="shared" si="25"/>
        <v>42</v>
      </c>
    </row>
    <row r="386" spans="14:22" x14ac:dyDescent="0.2">
      <c r="N386" s="256">
        <v>84</v>
      </c>
      <c r="O386" s="259">
        <f t="shared" si="26"/>
        <v>0.23204419889502761</v>
      </c>
      <c r="P386" s="255">
        <v>362</v>
      </c>
      <c r="R386" s="266">
        <f t="shared" si="27"/>
        <v>0.23333333333333334</v>
      </c>
      <c r="S386" s="267">
        <v>360</v>
      </c>
      <c r="U386" s="255">
        <v>360</v>
      </c>
      <c r="V386" s="255">
        <f t="shared" si="25"/>
        <v>42</v>
      </c>
    </row>
    <row r="387" spans="14:22" x14ac:dyDescent="0.2">
      <c r="N387" s="256">
        <v>84</v>
      </c>
      <c r="O387" s="259">
        <f t="shared" si="26"/>
        <v>0.23140495867768596</v>
      </c>
      <c r="P387" s="255">
        <v>363</v>
      </c>
      <c r="R387" s="266">
        <f t="shared" si="27"/>
        <v>0.23268698060941828</v>
      </c>
      <c r="S387" s="267">
        <v>361</v>
      </c>
      <c r="U387" s="255">
        <v>361</v>
      </c>
      <c r="V387" s="255">
        <f t="shared" si="25"/>
        <v>42</v>
      </c>
    </row>
    <row r="388" spans="14:22" x14ac:dyDescent="0.2">
      <c r="N388" s="256">
        <v>84</v>
      </c>
      <c r="O388" s="259">
        <f t="shared" si="26"/>
        <v>0.23076923076923078</v>
      </c>
      <c r="P388" s="255">
        <v>364</v>
      </c>
      <c r="R388" s="266">
        <f t="shared" si="27"/>
        <v>0.23204419889502761</v>
      </c>
      <c r="S388" s="267">
        <v>362</v>
      </c>
      <c r="U388" s="255">
        <v>362</v>
      </c>
      <c r="V388" s="255">
        <f t="shared" si="25"/>
        <v>42</v>
      </c>
    </row>
    <row r="389" spans="14:22" x14ac:dyDescent="0.2">
      <c r="N389" s="256">
        <v>84</v>
      </c>
      <c r="O389" s="259">
        <f t="shared" si="26"/>
        <v>0.23013698630136986</v>
      </c>
      <c r="P389" s="255">
        <v>365</v>
      </c>
      <c r="R389" s="266">
        <f t="shared" si="27"/>
        <v>0.23140495867768596</v>
      </c>
      <c r="S389" s="267">
        <v>363</v>
      </c>
      <c r="U389" s="255">
        <v>363</v>
      </c>
      <c r="V389" s="255">
        <f t="shared" si="25"/>
        <v>42</v>
      </c>
    </row>
    <row r="390" spans="14:22" x14ac:dyDescent="0.2">
      <c r="N390" s="256">
        <v>84</v>
      </c>
      <c r="O390" s="259">
        <f t="shared" si="26"/>
        <v>0.22950819672131148</v>
      </c>
      <c r="P390" s="255">
        <v>366</v>
      </c>
      <c r="R390" s="266">
        <f t="shared" si="27"/>
        <v>0.23076923076923078</v>
      </c>
      <c r="S390" s="267">
        <v>364</v>
      </c>
      <c r="U390" s="255">
        <v>364</v>
      </c>
      <c r="V390" s="255">
        <f t="shared" si="25"/>
        <v>42</v>
      </c>
    </row>
    <row r="391" spans="14:22" x14ac:dyDescent="0.2">
      <c r="N391" s="256">
        <v>84</v>
      </c>
      <c r="O391" s="259">
        <f t="shared" si="26"/>
        <v>0.22888283378746593</v>
      </c>
      <c r="P391" s="255">
        <v>367</v>
      </c>
      <c r="R391" s="266">
        <f t="shared" si="27"/>
        <v>0.23013698630136986</v>
      </c>
      <c r="S391" s="267">
        <v>365</v>
      </c>
      <c r="U391" s="255">
        <v>365</v>
      </c>
      <c r="V391" s="255">
        <f t="shared" si="25"/>
        <v>42</v>
      </c>
    </row>
    <row r="392" spans="14:22" x14ac:dyDescent="0.2">
      <c r="N392" s="256">
        <v>84</v>
      </c>
      <c r="O392" s="259">
        <f t="shared" si="26"/>
        <v>0.22826086956521738</v>
      </c>
      <c r="P392" s="255">
        <v>368</v>
      </c>
      <c r="R392" s="266">
        <f t="shared" si="27"/>
        <v>0.22950819672131148</v>
      </c>
      <c r="S392" s="267">
        <v>366</v>
      </c>
      <c r="U392" s="255">
        <v>366</v>
      </c>
      <c r="V392" s="255">
        <f t="shared" si="25"/>
        <v>42</v>
      </c>
    </row>
    <row r="393" spans="14:22" x14ac:dyDescent="0.2">
      <c r="N393" s="256">
        <v>84</v>
      </c>
      <c r="O393" s="259">
        <f t="shared" si="26"/>
        <v>0.22764227642276422</v>
      </c>
      <c r="P393" s="255">
        <v>369</v>
      </c>
      <c r="R393" s="266">
        <f t="shared" si="27"/>
        <v>0.22888283378746593</v>
      </c>
      <c r="S393" s="267">
        <v>367</v>
      </c>
      <c r="U393" s="255">
        <v>367</v>
      </c>
      <c r="V393" s="255">
        <f t="shared" si="25"/>
        <v>42</v>
      </c>
    </row>
    <row r="394" spans="14:22" x14ac:dyDescent="0.2">
      <c r="N394" s="256">
        <v>84</v>
      </c>
      <c r="O394" s="259">
        <f t="shared" si="26"/>
        <v>0.22702702702702704</v>
      </c>
      <c r="P394" s="255">
        <v>370</v>
      </c>
      <c r="R394" s="266">
        <f t="shared" si="27"/>
        <v>0.22826086956521738</v>
      </c>
      <c r="S394" s="267">
        <v>368</v>
      </c>
      <c r="U394" s="255">
        <v>368</v>
      </c>
      <c r="V394" s="255">
        <f t="shared" si="25"/>
        <v>42</v>
      </c>
    </row>
    <row r="395" spans="14:22" x14ac:dyDescent="0.2">
      <c r="N395" s="256">
        <v>84</v>
      </c>
      <c r="O395" s="259">
        <f t="shared" si="26"/>
        <v>0.22641509433962265</v>
      </c>
      <c r="P395" s="255">
        <v>371</v>
      </c>
      <c r="R395" s="266">
        <f t="shared" si="27"/>
        <v>0.22764227642276422</v>
      </c>
      <c r="S395" s="267">
        <v>369</v>
      </c>
      <c r="U395" s="255">
        <v>369</v>
      </c>
      <c r="V395" s="255">
        <f t="shared" si="25"/>
        <v>42</v>
      </c>
    </row>
    <row r="396" spans="14:22" x14ac:dyDescent="0.2">
      <c r="N396" s="256">
        <v>84</v>
      </c>
      <c r="O396" s="259">
        <f t="shared" si="26"/>
        <v>0.22580645161290322</v>
      </c>
      <c r="P396" s="255">
        <v>372</v>
      </c>
      <c r="R396" s="266">
        <f t="shared" si="27"/>
        <v>0.22702702702702704</v>
      </c>
      <c r="S396" s="267">
        <v>370</v>
      </c>
      <c r="U396" s="255">
        <v>370</v>
      </c>
      <c r="V396" s="255">
        <f t="shared" si="25"/>
        <v>42</v>
      </c>
    </row>
    <row r="397" spans="14:22" x14ac:dyDescent="0.2">
      <c r="N397" s="256">
        <v>84</v>
      </c>
      <c r="O397" s="259">
        <f t="shared" si="26"/>
        <v>0.22520107238605899</v>
      </c>
      <c r="P397" s="255">
        <v>373</v>
      </c>
      <c r="R397" s="266">
        <f t="shared" si="27"/>
        <v>0.22641509433962265</v>
      </c>
      <c r="S397" s="267">
        <v>371</v>
      </c>
      <c r="U397" s="255">
        <v>371</v>
      </c>
      <c r="V397" s="255">
        <f t="shared" si="25"/>
        <v>42</v>
      </c>
    </row>
    <row r="398" spans="14:22" x14ac:dyDescent="0.2">
      <c r="N398" s="256">
        <v>84</v>
      </c>
      <c r="O398" s="259">
        <f t="shared" si="26"/>
        <v>0.22459893048128343</v>
      </c>
      <c r="P398" s="255">
        <v>374</v>
      </c>
      <c r="R398" s="266">
        <f t="shared" si="27"/>
        <v>0.22580645161290322</v>
      </c>
      <c r="S398" s="267">
        <v>372</v>
      </c>
      <c r="U398" s="255">
        <v>372</v>
      </c>
      <c r="V398" s="255">
        <f t="shared" si="25"/>
        <v>42</v>
      </c>
    </row>
    <row r="399" spans="14:22" x14ac:dyDescent="0.2">
      <c r="N399" s="256">
        <v>84</v>
      </c>
      <c r="O399" s="259">
        <f t="shared" si="26"/>
        <v>0.224</v>
      </c>
      <c r="P399" s="255">
        <v>375</v>
      </c>
      <c r="R399" s="266">
        <f t="shared" si="27"/>
        <v>0.22520107238605899</v>
      </c>
      <c r="S399" s="267">
        <v>373</v>
      </c>
      <c r="U399" s="255">
        <v>373</v>
      </c>
      <c r="V399" s="255">
        <f t="shared" si="25"/>
        <v>42</v>
      </c>
    </row>
    <row r="400" spans="14:22" x14ac:dyDescent="0.2">
      <c r="N400" s="256">
        <v>84</v>
      </c>
      <c r="O400" s="259">
        <f t="shared" si="26"/>
        <v>0.22340425531914893</v>
      </c>
      <c r="P400" s="255">
        <v>376</v>
      </c>
      <c r="R400" s="266">
        <f t="shared" si="27"/>
        <v>0.22459893048128343</v>
      </c>
      <c r="S400" s="267">
        <v>374</v>
      </c>
      <c r="U400" s="255">
        <v>374</v>
      </c>
      <c r="V400" s="255">
        <f t="shared" si="25"/>
        <v>42</v>
      </c>
    </row>
    <row r="401" spans="14:22" x14ac:dyDescent="0.2">
      <c r="N401" s="256">
        <v>84</v>
      </c>
      <c r="O401" s="259">
        <f t="shared" si="26"/>
        <v>0.22281167108753316</v>
      </c>
      <c r="P401" s="255">
        <v>377</v>
      </c>
      <c r="R401" s="266">
        <f t="shared" si="27"/>
        <v>0.224</v>
      </c>
      <c r="S401" s="267">
        <v>375</v>
      </c>
      <c r="U401" s="255">
        <v>375</v>
      </c>
      <c r="V401" s="255">
        <f t="shared" si="25"/>
        <v>42</v>
      </c>
    </row>
    <row r="402" spans="14:22" x14ac:dyDescent="0.2">
      <c r="N402" s="256">
        <v>84</v>
      </c>
      <c r="O402" s="259">
        <f t="shared" si="26"/>
        <v>0.22222222222222221</v>
      </c>
      <c r="P402" s="255">
        <v>378</v>
      </c>
      <c r="R402" s="266">
        <f t="shared" si="27"/>
        <v>0.22340425531914893</v>
      </c>
      <c r="S402" s="267">
        <v>376</v>
      </c>
      <c r="U402" s="255">
        <v>376</v>
      </c>
      <c r="V402" s="255">
        <f t="shared" si="25"/>
        <v>42</v>
      </c>
    </row>
    <row r="403" spans="14:22" x14ac:dyDescent="0.2">
      <c r="N403" s="256">
        <v>84</v>
      </c>
      <c r="O403" s="259">
        <f t="shared" si="26"/>
        <v>0.22163588390501318</v>
      </c>
      <c r="P403" s="255">
        <v>379</v>
      </c>
      <c r="R403" s="266">
        <f t="shared" si="27"/>
        <v>0.22281167108753316</v>
      </c>
      <c r="S403" s="267">
        <v>377</v>
      </c>
      <c r="U403" s="255">
        <v>377</v>
      </c>
      <c r="V403" s="255">
        <f t="shared" si="25"/>
        <v>42</v>
      </c>
    </row>
    <row r="404" spans="14:22" x14ac:dyDescent="0.2">
      <c r="N404" s="256">
        <v>84</v>
      </c>
      <c r="O404" s="259">
        <f t="shared" si="26"/>
        <v>0.22105263157894736</v>
      </c>
      <c r="P404" s="255">
        <v>380</v>
      </c>
      <c r="R404" s="266">
        <f t="shared" si="27"/>
        <v>0.22222222222222221</v>
      </c>
      <c r="S404" s="267">
        <v>378</v>
      </c>
      <c r="U404" s="255">
        <v>378</v>
      </c>
      <c r="V404" s="255">
        <f t="shared" si="25"/>
        <v>42</v>
      </c>
    </row>
    <row r="405" spans="14:22" x14ac:dyDescent="0.2">
      <c r="N405" s="256">
        <v>84</v>
      </c>
      <c r="O405" s="259">
        <f t="shared" si="26"/>
        <v>0.22047244094488189</v>
      </c>
      <c r="P405" s="255">
        <v>381</v>
      </c>
      <c r="R405" s="266">
        <f t="shared" si="27"/>
        <v>0.22163588390501318</v>
      </c>
      <c r="S405" s="267">
        <v>379</v>
      </c>
      <c r="U405" s="255">
        <v>379</v>
      </c>
      <c r="V405" s="255">
        <f t="shared" si="25"/>
        <v>42</v>
      </c>
    </row>
    <row r="406" spans="14:22" x14ac:dyDescent="0.2">
      <c r="N406" s="256">
        <v>84</v>
      </c>
      <c r="O406" s="259">
        <f t="shared" si="26"/>
        <v>0.21989528795811519</v>
      </c>
      <c r="P406" s="255">
        <v>382</v>
      </c>
      <c r="R406" s="266">
        <f t="shared" si="27"/>
        <v>0.22105263157894736</v>
      </c>
      <c r="S406" s="267">
        <v>380</v>
      </c>
      <c r="U406" s="255">
        <v>380</v>
      </c>
      <c r="V406" s="255">
        <f t="shared" si="25"/>
        <v>42</v>
      </c>
    </row>
    <row r="407" spans="14:22" x14ac:dyDescent="0.2">
      <c r="N407" s="256">
        <v>84</v>
      </c>
      <c r="O407" s="259">
        <f t="shared" si="26"/>
        <v>0.21932114882506529</v>
      </c>
      <c r="P407" s="255">
        <v>383</v>
      </c>
      <c r="R407" s="266">
        <f t="shared" si="27"/>
        <v>0.22047244094488189</v>
      </c>
      <c r="S407" s="267">
        <v>381</v>
      </c>
      <c r="U407" s="255">
        <v>381</v>
      </c>
      <c r="V407" s="255">
        <f t="shared" si="25"/>
        <v>42</v>
      </c>
    </row>
    <row r="408" spans="14:22" x14ac:dyDescent="0.2">
      <c r="N408" s="256">
        <v>84</v>
      </c>
      <c r="O408" s="259">
        <f t="shared" si="26"/>
        <v>0.21875</v>
      </c>
      <c r="P408" s="255">
        <v>384</v>
      </c>
      <c r="R408" s="266">
        <f t="shared" si="27"/>
        <v>0.21989528795811519</v>
      </c>
      <c r="S408" s="267">
        <v>382</v>
      </c>
      <c r="U408" s="255">
        <v>382</v>
      </c>
      <c r="V408" s="255">
        <f t="shared" si="25"/>
        <v>42</v>
      </c>
    </row>
    <row r="409" spans="14:22" x14ac:dyDescent="0.2">
      <c r="N409" s="256">
        <v>84</v>
      </c>
      <c r="O409" s="259">
        <f t="shared" si="26"/>
        <v>0.21818181818181817</v>
      </c>
      <c r="P409" s="255">
        <v>385</v>
      </c>
      <c r="R409" s="266">
        <f t="shared" si="27"/>
        <v>0.21932114882506529</v>
      </c>
      <c r="S409" s="267">
        <v>383</v>
      </c>
      <c r="U409" s="255">
        <v>383</v>
      </c>
      <c r="V409" s="255">
        <f t="shared" si="25"/>
        <v>42</v>
      </c>
    </row>
    <row r="410" spans="14:22" x14ac:dyDescent="0.2">
      <c r="N410" s="256">
        <v>84</v>
      </c>
      <c r="O410" s="259">
        <f t="shared" si="26"/>
        <v>0.21761658031088082</v>
      </c>
      <c r="P410" s="255">
        <v>386</v>
      </c>
      <c r="R410" s="266">
        <f t="shared" si="27"/>
        <v>0.21875</v>
      </c>
      <c r="S410" s="267">
        <v>384</v>
      </c>
      <c r="U410" s="255">
        <v>384</v>
      </c>
      <c r="V410" s="255">
        <f t="shared" si="25"/>
        <v>42</v>
      </c>
    </row>
    <row r="411" spans="14:22" x14ac:dyDescent="0.2">
      <c r="N411" s="256">
        <v>84</v>
      </c>
      <c r="O411" s="259">
        <f t="shared" si="26"/>
        <v>0.21705426356589147</v>
      </c>
      <c r="P411" s="255">
        <v>387</v>
      </c>
      <c r="R411" s="266">
        <f t="shared" si="27"/>
        <v>0.21818181818181817</v>
      </c>
      <c r="S411" s="267">
        <v>385</v>
      </c>
      <c r="U411" s="255">
        <v>385</v>
      </c>
      <c r="V411" s="255">
        <f t="shared" si="25"/>
        <v>42</v>
      </c>
    </row>
    <row r="412" spans="14:22" x14ac:dyDescent="0.2">
      <c r="N412" s="256">
        <v>84</v>
      </c>
      <c r="O412" s="259">
        <f t="shared" si="26"/>
        <v>0.21649484536082475</v>
      </c>
      <c r="P412" s="255">
        <v>388</v>
      </c>
      <c r="R412" s="266">
        <f t="shared" si="27"/>
        <v>0.21761658031088082</v>
      </c>
      <c r="S412" s="267">
        <v>386</v>
      </c>
      <c r="U412" s="255">
        <v>386</v>
      </c>
      <c r="V412" s="255">
        <f t="shared" ref="V412:V424" si="28">V411</f>
        <v>42</v>
      </c>
    </row>
    <row r="413" spans="14:22" x14ac:dyDescent="0.2">
      <c r="N413" s="256">
        <v>84</v>
      </c>
      <c r="O413" s="259">
        <f t="shared" si="26"/>
        <v>0.21593830334190231</v>
      </c>
      <c r="P413" s="255">
        <v>389</v>
      </c>
      <c r="R413" s="266">
        <f t="shared" si="27"/>
        <v>0.21705426356589147</v>
      </c>
      <c r="S413" s="267">
        <v>387</v>
      </c>
      <c r="U413" s="255">
        <v>387</v>
      </c>
      <c r="V413" s="255">
        <f t="shared" si="28"/>
        <v>42</v>
      </c>
    </row>
    <row r="414" spans="14:22" x14ac:dyDescent="0.2">
      <c r="N414" s="256">
        <v>84</v>
      </c>
      <c r="O414" s="259">
        <f t="shared" si="26"/>
        <v>0.2153846153846154</v>
      </c>
      <c r="P414" s="255">
        <v>390</v>
      </c>
      <c r="R414" s="266">
        <f t="shared" si="27"/>
        <v>0.21649484536082475</v>
      </c>
      <c r="S414" s="267">
        <v>388</v>
      </c>
      <c r="U414" s="255">
        <v>388</v>
      </c>
      <c r="V414" s="255">
        <f t="shared" si="28"/>
        <v>42</v>
      </c>
    </row>
    <row r="415" spans="14:22" x14ac:dyDescent="0.2">
      <c r="N415" s="256">
        <v>84</v>
      </c>
      <c r="O415" s="259">
        <f t="shared" si="26"/>
        <v>0.21483375959079284</v>
      </c>
      <c r="P415" s="255">
        <v>391</v>
      </c>
      <c r="R415" s="266">
        <f t="shared" si="27"/>
        <v>0.21593830334190231</v>
      </c>
      <c r="S415" s="267">
        <v>389</v>
      </c>
      <c r="U415" s="255">
        <v>389</v>
      </c>
      <c r="V415" s="255">
        <f t="shared" si="28"/>
        <v>42</v>
      </c>
    </row>
    <row r="416" spans="14:22" x14ac:dyDescent="0.2">
      <c r="N416" s="256">
        <v>84</v>
      </c>
      <c r="O416" s="259">
        <f t="shared" si="26"/>
        <v>0.21428571428571427</v>
      </c>
      <c r="P416" s="255">
        <v>392</v>
      </c>
      <c r="R416" s="266">
        <f t="shared" si="27"/>
        <v>0.2153846153846154</v>
      </c>
      <c r="S416" s="267">
        <v>390</v>
      </c>
      <c r="U416" s="255">
        <v>390</v>
      </c>
      <c r="V416" s="255">
        <f t="shared" si="28"/>
        <v>42</v>
      </c>
    </row>
    <row r="417" spans="14:22" x14ac:dyDescent="0.2">
      <c r="N417" s="256">
        <v>84</v>
      </c>
      <c r="O417" s="259">
        <f t="shared" si="26"/>
        <v>0.21374045801526717</v>
      </c>
      <c r="P417" s="255">
        <v>393</v>
      </c>
      <c r="R417" s="266">
        <f t="shared" si="27"/>
        <v>0.21483375959079284</v>
      </c>
      <c r="S417" s="267">
        <v>391</v>
      </c>
      <c r="U417" s="255">
        <v>391</v>
      </c>
      <c r="V417" s="255">
        <f t="shared" si="28"/>
        <v>42</v>
      </c>
    </row>
    <row r="418" spans="14:22" x14ac:dyDescent="0.2">
      <c r="N418" s="256">
        <v>84</v>
      </c>
      <c r="O418" s="259">
        <f t="shared" ref="O418:O481" si="29">N418/P418</f>
        <v>0.21319796954314721</v>
      </c>
      <c r="P418" s="255">
        <v>394</v>
      </c>
      <c r="R418" s="266">
        <f t="shared" si="27"/>
        <v>0.21428571428571427</v>
      </c>
      <c r="S418" s="267">
        <v>392</v>
      </c>
      <c r="U418" s="255">
        <v>392</v>
      </c>
      <c r="V418" s="255">
        <f t="shared" si="28"/>
        <v>42</v>
      </c>
    </row>
    <row r="419" spans="14:22" x14ac:dyDescent="0.2">
      <c r="N419" s="256">
        <v>84</v>
      </c>
      <c r="O419" s="259">
        <f t="shared" si="29"/>
        <v>0.21265822784810126</v>
      </c>
      <c r="P419" s="255">
        <v>395</v>
      </c>
      <c r="R419" s="266">
        <f t="shared" si="27"/>
        <v>0.21374045801526717</v>
      </c>
      <c r="S419" s="267">
        <v>393</v>
      </c>
      <c r="U419" s="255">
        <v>393</v>
      </c>
      <c r="V419" s="255">
        <f t="shared" si="28"/>
        <v>42</v>
      </c>
    </row>
    <row r="420" spans="14:22" x14ac:dyDescent="0.2">
      <c r="N420" s="256">
        <v>84</v>
      </c>
      <c r="O420" s="259">
        <f t="shared" si="29"/>
        <v>0.21212121212121213</v>
      </c>
      <c r="P420" s="255">
        <v>396</v>
      </c>
      <c r="R420" s="266">
        <f t="shared" si="27"/>
        <v>0.21319796954314721</v>
      </c>
      <c r="S420" s="267">
        <v>394</v>
      </c>
      <c r="U420" s="255">
        <v>394</v>
      </c>
      <c r="V420" s="255">
        <f t="shared" si="28"/>
        <v>42</v>
      </c>
    </row>
    <row r="421" spans="14:22" x14ac:dyDescent="0.2">
      <c r="N421" s="256">
        <v>84</v>
      </c>
      <c r="O421" s="259">
        <f t="shared" si="29"/>
        <v>0.21158690176322417</v>
      </c>
      <c r="P421" s="255">
        <v>397</v>
      </c>
      <c r="R421" s="266">
        <f t="shared" si="27"/>
        <v>0.21265822784810126</v>
      </c>
      <c r="S421" s="267">
        <v>395</v>
      </c>
      <c r="U421" s="255">
        <v>395</v>
      </c>
      <c r="V421" s="255">
        <f t="shared" si="28"/>
        <v>42</v>
      </c>
    </row>
    <row r="422" spans="14:22" x14ac:dyDescent="0.2">
      <c r="N422" s="256">
        <v>84</v>
      </c>
      <c r="O422" s="259">
        <f t="shared" si="29"/>
        <v>0.21105527638190955</v>
      </c>
      <c r="P422" s="255">
        <v>398</v>
      </c>
      <c r="R422" s="266">
        <f t="shared" si="27"/>
        <v>0.21212121212121213</v>
      </c>
      <c r="S422" s="267">
        <v>396</v>
      </c>
      <c r="U422" s="255">
        <v>396</v>
      </c>
      <c r="V422" s="255">
        <f t="shared" si="28"/>
        <v>42</v>
      </c>
    </row>
    <row r="423" spans="14:22" x14ac:dyDescent="0.2">
      <c r="N423" s="256">
        <v>84</v>
      </c>
      <c r="O423" s="259">
        <f t="shared" si="29"/>
        <v>0.21052631578947367</v>
      </c>
      <c r="P423" s="255">
        <v>399</v>
      </c>
      <c r="R423" s="266">
        <f t="shared" si="27"/>
        <v>0.21158690176322417</v>
      </c>
      <c r="S423" s="267">
        <v>397</v>
      </c>
      <c r="U423" s="255">
        <v>397</v>
      </c>
      <c r="V423" s="255">
        <f t="shared" si="28"/>
        <v>42</v>
      </c>
    </row>
    <row r="424" spans="14:22" x14ac:dyDescent="0.2">
      <c r="N424" s="256">
        <v>84</v>
      </c>
      <c r="O424" s="259">
        <f t="shared" si="29"/>
        <v>0.21</v>
      </c>
      <c r="P424" s="255">
        <v>400</v>
      </c>
      <c r="R424" s="266">
        <f t="shared" si="27"/>
        <v>0.21105527638190955</v>
      </c>
      <c r="S424" s="267">
        <v>398</v>
      </c>
      <c r="U424" s="255">
        <v>398</v>
      </c>
      <c r="V424" s="255">
        <f t="shared" si="28"/>
        <v>42</v>
      </c>
    </row>
    <row r="425" spans="14:22" x14ac:dyDescent="0.2">
      <c r="N425" s="256">
        <v>84</v>
      </c>
      <c r="O425" s="259">
        <f t="shared" si="29"/>
        <v>0.20947630922693267</v>
      </c>
      <c r="P425" s="255">
        <v>401</v>
      </c>
    </row>
    <row r="426" spans="14:22" x14ac:dyDescent="0.2">
      <c r="N426" s="256">
        <v>84</v>
      </c>
      <c r="O426" s="259">
        <f t="shared" si="29"/>
        <v>0.20895522388059701</v>
      </c>
      <c r="P426" s="255">
        <v>402</v>
      </c>
    </row>
    <row r="427" spans="14:22" x14ac:dyDescent="0.2">
      <c r="N427" s="256">
        <v>84</v>
      </c>
      <c r="O427" s="259">
        <f t="shared" si="29"/>
        <v>0.20843672456575682</v>
      </c>
      <c r="P427" s="255">
        <v>403</v>
      </c>
    </row>
    <row r="428" spans="14:22" x14ac:dyDescent="0.2">
      <c r="N428" s="256">
        <v>84</v>
      </c>
      <c r="O428" s="259">
        <f t="shared" si="29"/>
        <v>0.20792079207920791</v>
      </c>
      <c r="P428" s="255">
        <v>404</v>
      </c>
    </row>
    <row r="429" spans="14:22" x14ac:dyDescent="0.2">
      <c r="N429" s="256">
        <v>84</v>
      </c>
      <c r="O429" s="259">
        <f t="shared" si="29"/>
        <v>0.2074074074074074</v>
      </c>
      <c r="P429" s="255">
        <v>405</v>
      </c>
    </row>
    <row r="430" spans="14:22" x14ac:dyDescent="0.2">
      <c r="N430" s="256">
        <v>84</v>
      </c>
      <c r="O430" s="259">
        <f t="shared" si="29"/>
        <v>0.20689655172413793</v>
      </c>
      <c r="P430" s="255">
        <v>406</v>
      </c>
    </row>
    <row r="431" spans="14:22" x14ac:dyDescent="0.2">
      <c r="N431" s="256">
        <v>84</v>
      </c>
      <c r="O431" s="259">
        <f t="shared" si="29"/>
        <v>0.20638820638820637</v>
      </c>
      <c r="P431" s="255">
        <v>407</v>
      </c>
    </row>
    <row r="432" spans="14:22" x14ac:dyDescent="0.2">
      <c r="N432" s="256">
        <v>84</v>
      </c>
      <c r="O432" s="259">
        <f t="shared" si="29"/>
        <v>0.20588235294117646</v>
      </c>
      <c r="P432" s="255">
        <v>408</v>
      </c>
    </row>
    <row r="433" spans="14:16" x14ac:dyDescent="0.2">
      <c r="N433" s="256">
        <v>84</v>
      </c>
      <c r="O433" s="259">
        <f t="shared" si="29"/>
        <v>0.20537897310513448</v>
      </c>
      <c r="P433" s="255">
        <v>409</v>
      </c>
    </row>
    <row r="434" spans="14:16" x14ac:dyDescent="0.2">
      <c r="N434" s="256">
        <v>84</v>
      </c>
      <c r="O434" s="259">
        <f t="shared" si="29"/>
        <v>0.20487804878048779</v>
      </c>
      <c r="P434" s="255">
        <v>410</v>
      </c>
    </row>
    <row r="435" spans="14:16" x14ac:dyDescent="0.2">
      <c r="N435" s="256">
        <v>84</v>
      </c>
      <c r="O435" s="259">
        <f t="shared" si="29"/>
        <v>0.20437956204379562</v>
      </c>
      <c r="P435" s="255">
        <v>411</v>
      </c>
    </row>
    <row r="436" spans="14:16" x14ac:dyDescent="0.2">
      <c r="N436" s="256">
        <v>84</v>
      </c>
      <c r="O436" s="259">
        <f t="shared" si="29"/>
        <v>0.20388349514563106</v>
      </c>
      <c r="P436" s="255">
        <v>412</v>
      </c>
    </row>
    <row r="437" spans="14:16" x14ac:dyDescent="0.2">
      <c r="N437" s="256">
        <v>84</v>
      </c>
      <c r="O437" s="259">
        <f t="shared" si="29"/>
        <v>0.20338983050847459</v>
      </c>
      <c r="P437" s="255">
        <v>413</v>
      </c>
    </row>
    <row r="438" spans="14:16" x14ac:dyDescent="0.2">
      <c r="N438" s="256">
        <v>84</v>
      </c>
      <c r="O438" s="259">
        <f t="shared" si="29"/>
        <v>0.20289855072463769</v>
      </c>
      <c r="P438" s="255">
        <v>414</v>
      </c>
    </row>
    <row r="439" spans="14:16" x14ac:dyDescent="0.2">
      <c r="N439" s="256">
        <v>84</v>
      </c>
      <c r="O439" s="259">
        <f t="shared" si="29"/>
        <v>0.20240963855421687</v>
      </c>
      <c r="P439" s="255">
        <v>415</v>
      </c>
    </row>
    <row r="440" spans="14:16" x14ac:dyDescent="0.2">
      <c r="N440" s="256">
        <v>84</v>
      </c>
      <c r="O440" s="259">
        <f t="shared" si="29"/>
        <v>0.20192307692307693</v>
      </c>
      <c r="P440" s="255">
        <v>416</v>
      </c>
    </row>
    <row r="441" spans="14:16" x14ac:dyDescent="0.2">
      <c r="N441" s="256">
        <v>84</v>
      </c>
      <c r="O441" s="259">
        <f t="shared" si="29"/>
        <v>0.20143884892086331</v>
      </c>
      <c r="P441" s="255">
        <v>417</v>
      </c>
    </row>
    <row r="442" spans="14:16" x14ac:dyDescent="0.2">
      <c r="N442" s="256">
        <v>84</v>
      </c>
      <c r="O442" s="259">
        <f t="shared" si="29"/>
        <v>0.20095693779904306</v>
      </c>
      <c r="P442" s="255">
        <v>418</v>
      </c>
    </row>
    <row r="443" spans="14:16" x14ac:dyDescent="0.2">
      <c r="N443" s="256">
        <v>84</v>
      </c>
      <c r="O443" s="259">
        <f t="shared" si="29"/>
        <v>0.20047732696897375</v>
      </c>
      <c r="P443" s="255">
        <v>419</v>
      </c>
    </row>
    <row r="444" spans="14:16" x14ac:dyDescent="0.2">
      <c r="N444" s="256">
        <v>84</v>
      </c>
      <c r="O444" s="259">
        <f t="shared" si="29"/>
        <v>0.2</v>
      </c>
      <c r="P444" s="255">
        <v>420</v>
      </c>
    </row>
    <row r="445" spans="14:16" x14ac:dyDescent="0.2">
      <c r="N445" s="256">
        <v>84</v>
      </c>
      <c r="O445" s="259">
        <f t="shared" si="29"/>
        <v>0.1995249406175772</v>
      </c>
      <c r="P445" s="255">
        <v>421</v>
      </c>
    </row>
    <row r="446" spans="14:16" x14ac:dyDescent="0.2">
      <c r="N446" s="256">
        <v>84</v>
      </c>
      <c r="O446" s="259">
        <f t="shared" si="29"/>
        <v>0.1990521327014218</v>
      </c>
      <c r="P446" s="255">
        <v>422</v>
      </c>
    </row>
    <row r="447" spans="14:16" x14ac:dyDescent="0.2">
      <c r="N447" s="256">
        <v>84</v>
      </c>
      <c r="O447" s="259">
        <f t="shared" si="29"/>
        <v>0.19858156028368795</v>
      </c>
      <c r="P447" s="255">
        <v>423</v>
      </c>
    </row>
    <row r="448" spans="14:16" x14ac:dyDescent="0.2">
      <c r="N448" s="256">
        <v>84</v>
      </c>
      <c r="O448" s="259">
        <f t="shared" si="29"/>
        <v>0.19811320754716982</v>
      </c>
      <c r="P448" s="255">
        <v>424</v>
      </c>
    </row>
    <row r="449" spans="14:16" x14ac:dyDescent="0.2">
      <c r="N449" s="256">
        <v>84</v>
      </c>
      <c r="O449" s="259">
        <f t="shared" si="29"/>
        <v>0.1976470588235294</v>
      </c>
      <c r="P449" s="255">
        <v>425</v>
      </c>
    </row>
    <row r="450" spans="14:16" x14ac:dyDescent="0.2">
      <c r="N450" s="256">
        <v>84</v>
      </c>
      <c r="O450" s="259">
        <f t="shared" si="29"/>
        <v>0.19718309859154928</v>
      </c>
      <c r="P450" s="255">
        <v>426</v>
      </c>
    </row>
    <row r="451" spans="14:16" x14ac:dyDescent="0.2">
      <c r="N451" s="256">
        <v>84</v>
      </c>
      <c r="O451" s="259">
        <f t="shared" si="29"/>
        <v>0.19672131147540983</v>
      </c>
      <c r="P451" s="255">
        <v>427</v>
      </c>
    </row>
    <row r="452" spans="14:16" x14ac:dyDescent="0.2">
      <c r="N452" s="256">
        <v>84</v>
      </c>
      <c r="O452" s="259">
        <f t="shared" si="29"/>
        <v>0.19626168224299065</v>
      </c>
      <c r="P452" s="255">
        <v>428</v>
      </c>
    </row>
    <row r="453" spans="14:16" x14ac:dyDescent="0.2">
      <c r="N453" s="256">
        <v>84</v>
      </c>
      <c r="O453" s="259">
        <f t="shared" si="29"/>
        <v>0.19580419580419581</v>
      </c>
      <c r="P453" s="255">
        <v>429</v>
      </c>
    </row>
    <row r="454" spans="14:16" x14ac:dyDescent="0.2">
      <c r="N454" s="256">
        <v>84</v>
      </c>
      <c r="O454" s="259">
        <f t="shared" si="29"/>
        <v>0.19534883720930232</v>
      </c>
      <c r="P454" s="255">
        <v>430</v>
      </c>
    </row>
    <row r="455" spans="14:16" x14ac:dyDescent="0.2">
      <c r="N455" s="256">
        <v>84</v>
      </c>
      <c r="O455" s="259">
        <f t="shared" si="29"/>
        <v>0.19489559164733178</v>
      </c>
      <c r="P455" s="255">
        <v>431</v>
      </c>
    </row>
    <row r="456" spans="14:16" x14ac:dyDescent="0.2">
      <c r="N456" s="256">
        <v>84</v>
      </c>
      <c r="O456" s="259">
        <f t="shared" si="29"/>
        <v>0.19444444444444445</v>
      </c>
      <c r="P456" s="255">
        <v>432</v>
      </c>
    </row>
    <row r="457" spans="14:16" x14ac:dyDescent="0.2">
      <c r="N457" s="256">
        <v>84</v>
      </c>
      <c r="O457" s="259">
        <f t="shared" si="29"/>
        <v>0.19399538106235567</v>
      </c>
      <c r="P457" s="255">
        <v>433</v>
      </c>
    </row>
    <row r="458" spans="14:16" x14ac:dyDescent="0.2">
      <c r="N458" s="256">
        <v>84</v>
      </c>
      <c r="O458" s="259">
        <f t="shared" si="29"/>
        <v>0.19354838709677419</v>
      </c>
      <c r="P458" s="255">
        <v>434</v>
      </c>
    </row>
    <row r="459" spans="14:16" x14ac:dyDescent="0.2">
      <c r="N459" s="256">
        <v>84</v>
      </c>
      <c r="O459" s="259">
        <f t="shared" si="29"/>
        <v>0.19310344827586207</v>
      </c>
      <c r="P459" s="255">
        <v>435</v>
      </c>
    </row>
    <row r="460" spans="14:16" x14ac:dyDescent="0.2">
      <c r="N460" s="256">
        <v>84</v>
      </c>
      <c r="O460" s="259">
        <f t="shared" si="29"/>
        <v>0.19266055045871561</v>
      </c>
      <c r="P460" s="255">
        <v>436</v>
      </c>
    </row>
    <row r="461" spans="14:16" x14ac:dyDescent="0.2">
      <c r="N461" s="256">
        <v>84</v>
      </c>
      <c r="O461" s="259">
        <f t="shared" si="29"/>
        <v>0.19221967963386727</v>
      </c>
      <c r="P461" s="255">
        <v>437</v>
      </c>
    </row>
    <row r="462" spans="14:16" x14ac:dyDescent="0.2">
      <c r="N462" s="256">
        <v>84</v>
      </c>
      <c r="O462" s="259">
        <f t="shared" si="29"/>
        <v>0.19178082191780821</v>
      </c>
      <c r="P462" s="255">
        <v>438</v>
      </c>
    </row>
    <row r="463" spans="14:16" x14ac:dyDescent="0.2">
      <c r="N463" s="256">
        <v>84</v>
      </c>
      <c r="O463" s="259">
        <f t="shared" si="29"/>
        <v>0.19134396355353075</v>
      </c>
      <c r="P463" s="255">
        <v>439</v>
      </c>
    </row>
    <row r="464" spans="14:16" x14ac:dyDescent="0.2">
      <c r="N464" s="256">
        <v>84</v>
      </c>
      <c r="O464" s="259">
        <f t="shared" si="29"/>
        <v>0.19090909090909092</v>
      </c>
      <c r="P464" s="255">
        <v>440</v>
      </c>
    </row>
    <row r="465" spans="14:16" x14ac:dyDescent="0.2">
      <c r="N465" s="256">
        <v>84</v>
      </c>
      <c r="O465" s="259">
        <f t="shared" si="29"/>
        <v>0.19047619047619047</v>
      </c>
      <c r="P465" s="255">
        <v>441</v>
      </c>
    </row>
    <row r="466" spans="14:16" x14ac:dyDescent="0.2">
      <c r="N466" s="256">
        <v>84</v>
      </c>
      <c r="O466" s="259">
        <f t="shared" si="29"/>
        <v>0.19004524886877827</v>
      </c>
      <c r="P466" s="255">
        <v>442</v>
      </c>
    </row>
    <row r="467" spans="14:16" x14ac:dyDescent="0.2">
      <c r="N467" s="256">
        <v>84</v>
      </c>
      <c r="O467" s="259">
        <f t="shared" si="29"/>
        <v>0.18961625282167044</v>
      </c>
      <c r="P467" s="255">
        <v>443</v>
      </c>
    </row>
    <row r="468" spans="14:16" x14ac:dyDescent="0.2">
      <c r="N468" s="256">
        <v>84</v>
      </c>
      <c r="O468" s="259">
        <f t="shared" si="29"/>
        <v>0.1891891891891892</v>
      </c>
      <c r="P468" s="255">
        <v>444</v>
      </c>
    </row>
    <row r="469" spans="14:16" x14ac:dyDescent="0.2">
      <c r="N469" s="256">
        <v>84</v>
      </c>
      <c r="O469" s="259">
        <f t="shared" si="29"/>
        <v>0.18876404494382024</v>
      </c>
      <c r="P469" s="255">
        <v>445</v>
      </c>
    </row>
    <row r="470" spans="14:16" x14ac:dyDescent="0.2">
      <c r="N470" s="256">
        <v>84</v>
      </c>
      <c r="O470" s="259">
        <f t="shared" si="29"/>
        <v>0.18834080717488788</v>
      </c>
      <c r="P470" s="255">
        <v>446</v>
      </c>
    </row>
    <row r="471" spans="14:16" x14ac:dyDescent="0.2">
      <c r="N471" s="256">
        <v>84</v>
      </c>
      <c r="O471" s="259">
        <f t="shared" si="29"/>
        <v>0.18791946308724833</v>
      </c>
      <c r="P471" s="255">
        <v>447</v>
      </c>
    </row>
    <row r="472" spans="14:16" x14ac:dyDescent="0.2">
      <c r="N472" s="256">
        <v>84</v>
      </c>
      <c r="O472" s="259">
        <f t="shared" si="29"/>
        <v>0.1875</v>
      </c>
      <c r="P472" s="255">
        <v>448</v>
      </c>
    </row>
    <row r="473" spans="14:16" x14ac:dyDescent="0.2">
      <c r="N473" s="256">
        <v>84</v>
      </c>
      <c r="O473" s="259">
        <f t="shared" si="29"/>
        <v>0.18708240534521159</v>
      </c>
      <c r="P473" s="255">
        <v>449</v>
      </c>
    </row>
    <row r="474" spans="14:16" x14ac:dyDescent="0.2">
      <c r="N474" s="256">
        <v>84</v>
      </c>
      <c r="O474" s="259">
        <f t="shared" si="29"/>
        <v>0.18666666666666668</v>
      </c>
      <c r="P474" s="255">
        <v>450</v>
      </c>
    </row>
    <row r="475" spans="14:16" x14ac:dyDescent="0.2">
      <c r="N475" s="256">
        <v>84</v>
      </c>
      <c r="O475" s="259">
        <f t="shared" si="29"/>
        <v>0.18625277161862527</v>
      </c>
      <c r="P475" s="255">
        <v>451</v>
      </c>
    </row>
    <row r="476" spans="14:16" x14ac:dyDescent="0.2">
      <c r="N476" s="256">
        <v>84</v>
      </c>
      <c r="O476" s="259">
        <f t="shared" si="29"/>
        <v>0.18584070796460178</v>
      </c>
      <c r="P476" s="255">
        <v>452</v>
      </c>
    </row>
    <row r="477" spans="14:16" x14ac:dyDescent="0.2">
      <c r="N477" s="256">
        <v>84</v>
      </c>
      <c r="O477" s="259">
        <f t="shared" si="29"/>
        <v>0.18543046357615894</v>
      </c>
      <c r="P477" s="255">
        <v>453</v>
      </c>
    </row>
    <row r="478" spans="14:16" x14ac:dyDescent="0.2">
      <c r="N478" s="256">
        <v>84</v>
      </c>
      <c r="O478" s="259">
        <f t="shared" si="29"/>
        <v>0.18502202643171806</v>
      </c>
      <c r="P478" s="255">
        <v>454</v>
      </c>
    </row>
    <row r="479" spans="14:16" x14ac:dyDescent="0.2">
      <c r="N479" s="256">
        <v>84</v>
      </c>
      <c r="O479" s="259">
        <f t="shared" si="29"/>
        <v>0.18461538461538463</v>
      </c>
      <c r="P479" s="255">
        <v>455</v>
      </c>
    </row>
    <row r="480" spans="14:16" x14ac:dyDescent="0.2">
      <c r="N480" s="256">
        <v>84</v>
      </c>
      <c r="O480" s="259">
        <f t="shared" si="29"/>
        <v>0.18421052631578946</v>
      </c>
      <c r="P480" s="255">
        <v>456</v>
      </c>
    </row>
    <row r="481" spans="14:16" x14ac:dyDescent="0.2">
      <c r="N481" s="256">
        <v>84</v>
      </c>
      <c r="O481" s="259">
        <f t="shared" si="29"/>
        <v>0.1838074398249453</v>
      </c>
      <c r="P481" s="255">
        <v>457</v>
      </c>
    </row>
    <row r="482" spans="14:16" x14ac:dyDescent="0.2">
      <c r="N482" s="256">
        <v>84</v>
      </c>
      <c r="O482" s="259">
        <f t="shared" ref="O482:O545" si="30">N482/P482</f>
        <v>0.18340611353711792</v>
      </c>
      <c r="P482" s="255">
        <v>458</v>
      </c>
    </row>
    <row r="483" spans="14:16" x14ac:dyDescent="0.2">
      <c r="N483" s="256">
        <v>84</v>
      </c>
      <c r="O483" s="259">
        <f t="shared" si="30"/>
        <v>0.18300653594771241</v>
      </c>
      <c r="P483" s="255">
        <v>459</v>
      </c>
    </row>
    <row r="484" spans="14:16" x14ac:dyDescent="0.2">
      <c r="N484" s="256">
        <v>84</v>
      </c>
      <c r="O484" s="259">
        <f t="shared" si="30"/>
        <v>0.18260869565217391</v>
      </c>
      <c r="P484" s="255">
        <v>460</v>
      </c>
    </row>
    <row r="485" spans="14:16" x14ac:dyDescent="0.2">
      <c r="N485" s="256">
        <v>84</v>
      </c>
      <c r="O485" s="259">
        <f t="shared" si="30"/>
        <v>0.1822125813449024</v>
      </c>
      <c r="P485" s="255">
        <v>461</v>
      </c>
    </row>
    <row r="486" spans="14:16" x14ac:dyDescent="0.2">
      <c r="N486" s="256">
        <v>84</v>
      </c>
      <c r="O486" s="259">
        <f t="shared" si="30"/>
        <v>0.18181818181818182</v>
      </c>
      <c r="P486" s="255">
        <v>462</v>
      </c>
    </row>
    <row r="487" spans="14:16" x14ac:dyDescent="0.2">
      <c r="N487" s="256">
        <v>84</v>
      </c>
      <c r="O487" s="259">
        <f t="shared" si="30"/>
        <v>0.18142548596112312</v>
      </c>
      <c r="P487" s="255">
        <v>463</v>
      </c>
    </row>
    <row r="488" spans="14:16" x14ac:dyDescent="0.2">
      <c r="N488" s="256">
        <v>84</v>
      </c>
      <c r="O488" s="259">
        <f t="shared" si="30"/>
        <v>0.18103448275862069</v>
      </c>
      <c r="P488" s="255">
        <v>464</v>
      </c>
    </row>
    <row r="489" spans="14:16" x14ac:dyDescent="0.2">
      <c r="N489" s="256">
        <v>84</v>
      </c>
      <c r="O489" s="259">
        <f t="shared" si="30"/>
        <v>0.18064516129032257</v>
      </c>
      <c r="P489" s="255">
        <v>465</v>
      </c>
    </row>
    <row r="490" spans="14:16" x14ac:dyDescent="0.2">
      <c r="N490" s="256">
        <v>84</v>
      </c>
      <c r="O490" s="259">
        <f t="shared" si="30"/>
        <v>0.18025751072961374</v>
      </c>
      <c r="P490" s="255">
        <v>466</v>
      </c>
    </row>
    <row r="491" spans="14:16" x14ac:dyDescent="0.2">
      <c r="N491" s="256">
        <v>84</v>
      </c>
      <c r="O491" s="259">
        <f t="shared" si="30"/>
        <v>0.17987152034261242</v>
      </c>
      <c r="P491" s="255">
        <v>467</v>
      </c>
    </row>
    <row r="492" spans="14:16" x14ac:dyDescent="0.2">
      <c r="N492" s="256">
        <v>84</v>
      </c>
      <c r="O492" s="259">
        <f t="shared" si="30"/>
        <v>0.17948717948717949</v>
      </c>
      <c r="P492" s="255">
        <v>468</v>
      </c>
    </row>
    <row r="493" spans="14:16" x14ac:dyDescent="0.2">
      <c r="N493" s="256">
        <v>84</v>
      </c>
      <c r="O493" s="259">
        <f t="shared" si="30"/>
        <v>0.17910447761194029</v>
      </c>
      <c r="P493" s="255">
        <v>469</v>
      </c>
    </row>
    <row r="494" spans="14:16" x14ac:dyDescent="0.2">
      <c r="N494" s="256">
        <v>84</v>
      </c>
      <c r="O494" s="259">
        <f t="shared" si="30"/>
        <v>0.17872340425531916</v>
      </c>
      <c r="P494" s="255">
        <v>470</v>
      </c>
    </row>
    <row r="495" spans="14:16" x14ac:dyDescent="0.2">
      <c r="N495" s="256">
        <v>84</v>
      </c>
      <c r="O495" s="259">
        <f t="shared" si="30"/>
        <v>0.17834394904458598</v>
      </c>
      <c r="P495" s="255">
        <v>471</v>
      </c>
    </row>
    <row r="496" spans="14:16" x14ac:dyDescent="0.2">
      <c r="N496" s="256">
        <v>84</v>
      </c>
      <c r="O496" s="259">
        <f t="shared" si="30"/>
        <v>0.17796610169491525</v>
      </c>
      <c r="P496" s="255">
        <v>472</v>
      </c>
    </row>
    <row r="497" spans="14:16" x14ac:dyDescent="0.2">
      <c r="N497" s="256">
        <v>84</v>
      </c>
      <c r="O497" s="259">
        <f t="shared" si="30"/>
        <v>0.17758985200845667</v>
      </c>
      <c r="P497" s="255">
        <v>473</v>
      </c>
    </row>
    <row r="498" spans="14:16" x14ac:dyDescent="0.2">
      <c r="N498" s="256">
        <v>84</v>
      </c>
      <c r="O498" s="259">
        <f t="shared" si="30"/>
        <v>0.17721518987341772</v>
      </c>
      <c r="P498" s="255">
        <v>474</v>
      </c>
    </row>
    <row r="499" spans="14:16" x14ac:dyDescent="0.2">
      <c r="N499" s="256">
        <v>84</v>
      </c>
      <c r="O499" s="259">
        <f t="shared" si="30"/>
        <v>0.17684210526315788</v>
      </c>
      <c r="P499" s="255">
        <v>475</v>
      </c>
    </row>
    <row r="500" spans="14:16" x14ac:dyDescent="0.2">
      <c r="N500" s="256">
        <v>84</v>
      </c>
      <c r="O500" s="259">
        <f t="shared" si="30"/>
        <v>0.17647058823529413</v>
      </c>
      <c r="P500" s="255">
        <v>476</v>
      </c>
    </row>
    <row r="501" spans="14:16" x14ac:dyDescent="0.2">
      <c r="N501" s="256">
        <v>84</v>
      </c>
      <c r="O501" s="259">
        <f t="shared" si="30"/>
        <v>0.1761006289308176</v>
      </c>
      <c r="P501" s="255">
        <v>477</v>
      </c>
    </row>
    <row r="502" spans="14:16" x14ac:dyDescent="0.2">
      <c r="N502" s="256">
        <v>84</v>
      </c>
      <c r="O502" s="259">
        <f t="shared" si="30"/>
        <v>0.17573221757322174</v>
      </c>
      <c r="P502" s="255">
        <v>478</v>
      </c>
    </row>
    <row r="503" spans="14:16" x14ac:dyDescent="0.2">
      <c r="N503" s="256">
        <v>84</v>
      </c>
      <c r="O503" s="259">
        <f t="shared" si="30"/>
        <v>0.17536534446764093</v>
      </c>
      <c r="P503" s="255">
        <v>479</v>
      </c>
    </row>
    <row r="504" spans="14:16" x14ac:dyDescent="0.2">
      <c r="N504" s="256">
        <v>84</v>
      </c>
      <c r="O504" s="259">
        <f t="shared" si="30"/>
        <v>0.17499999999999999</v>
      </c>
      <c r="P504" s="255">
        <v>480</v>
      </c>
    </row>
    <row r="505" spans="14:16" x14ac:dyDescent="0.2">
      <c r="N505" s="256">
        <v>84</v>
      </c>
      <c r="O505" s="259">
        <f t="shared" si="30"/>
        <v>0.17463617463617465</v>
      </c>
      <c r="P505" s="255">
        <v>481</v>
      </c>
    </row>
    <row r="506" spans="14:16" x14ac:dyDescent="0.2">
      <c r="N506" s="256">
        <v>84</v>
      </c>
      <c r="O506" s="259">
        <f t="shared" si="30"/>
        <v>0.17427385892116182</v>
      </c>
      <c r="P506" s="255">
        <v>482</v>
      </c>
    </row>
    <row r="507" spans="14:16" x14ac:dyDescent="0.2">
      <c r="N507" s="256">
        <v>84</v>
      </c>
      <c r="O507" s="259">
        <f t="shared" si="30"/>
        <v>0.17391304347826086</v>
      </c>
      <c r="P507" s="255">
        <v>483</v>
      </c>
    </row>
    <row r="508" spans="14:16" x14ac:dyDescent="0.2">
      <c r="N508" s="256">
        <v>84</v>
      </c>
      <c r="O508" s="259">
        <f t="shared" si="30"/>
        <v>0.17355371900826447</v>
      </c>
      <c r="P508" s="255">
        <v>484</v>
      </c>
    </row>
    <row r="509" spans="14:16" x14ac:dyDescent="0.2">
      <c r="N509" s="256">
        <v>84</v>
      </c>
      <c r="O509" s="259">
        <f t="shared" si="30"/>
        <v>0.17319587628865979</v>
      </c>
      <c r="P509" s="255">
        <v>485</v>
      </c>
    </row>
    <row r="510" spans="14:16" x14ac:dyDescent="0.2">
      <c r="N510" s="256">
        <v>84</v>
      </c>
      <c r="O510" s="259">
        <f t="shared" si="30"/>
        <v>0.1728395061728395</v>
      </c>
      <c r="P510" s="255">
        <v>486</v>
      </c>
    </row>
    <row r="511" spans="14:16" x14ac:dyDescent="0.2">
      <c r="N511" s="256">
        <v>84</v>
      </c>
      <c r="O511" s="259">
        <f t="shared" si="30"/>
        <v>0.17248459958932238</v>
      </c>
      <c r="P511" s="255">
        <v>487</v>
      </c>
    </row>
    <row r="512" spans="14:16" x14ac:dyDescent="0.2">
      <c r="N512" s="256">
        <v>84</v>
      </c>
      <c r="O512" s="259">
        <f t="shared" si="30"/>
        <v>0.1721311475409836</v>
      </c>
      <c r="P512" s="255">
        <v>488</v>
      </c>
    </row>
    <row r="513" spans="14:16" x14ac:dyDescent="0.2">
      <c r="N513" s="256">
        <v>84</v>
      </c>
      <c r="O513" s="259">
        <f t="shared" si="30"/>
        <v>0.17177914110429449</v>
      </c>
      <c r="P513" s="255">
        <v>489</v>
      </c>
    </row>
    <row r="514" spans="14:16" x14ac:dyDescent="0.2">
      <c r="N514" s="256">
        <v>84</v>
      </c>
      <c r="O514" s="259">
        <f t="shared" si="30"/>
        <v>0.17142857142857143</v>
      </c>
      <c r="P514" s="255">
        <v>490</v>
      </c>
    </row>
    <row r="515" spans="14:16" x14ac:dyDescent="0.2">
      <c r="N515" s="256">
        <v>84</v>
      </c>
      <c r="O515" s="259">
        <f t="shared" si="30"/>
        <v>0.17107942973523421</v>
      </c>
      <c r="P515" s="255">
        <v>491</v>
      </c>
    </row>
    <row r="516" spans="14:16" x14ac:dyDescent="0.2">
      <c r="N516" s="256">
        <v>84</v>
      </c>
      <c r="O516" s="259">
        <f t="shared" si="30"/>
        <v>0.17073170731707318</v>
      </c>
      <c r="P516" s="255">
        <v>492</v>
      </c>
    </row>
    <row r="517" spans="14:16" x14ac:dyDescent="0.2">
      <c r="N517" s="256">
        <v>84</v>
      </c>
      <c r="O517" s="259">
        <f t="shared" si="30"/>
        <v>0.17038539553752535</v>
      </c>
      <c r="P517" s="255">
        <v>493</v>
      </c>
    </row>
    <row r="518" spans="14:16" x14ac:dyDescent="0.2">
      <c r="N518" s="256">
        <v>84</v>
      </c>
      <c r="O518" s="259">
        <f t="shared" si="30"/>
        <v>0.17004048582995951</v>
      </c>
      <c r="P518" s="255">
        <v>494</v>
      </c>
    </row>
    <row r="519" spans="14:16" x14ac:dyDescent="0.2">
      <c r="N519" s="256">
        <v>84</v>
      </c>
      <c r="O519" s="259">
        <f t="shared" si="30"/>
        <v>0.16969696969696971</v>
      </c>
      <c r="P519" s="255">
        <v>495</v>
      </c>
    </row>
    <row r="520" spans="14:16" x14ac:dyDescent="0.2">
      <c r="N520" s="256">
        <v>84</v>
      </c>
      <c r="O520" s="259">
        <f t="shared" si="30"/>
        <v>0.16935483870967741</v>
      </c>
      <c r="P520" s="255">
        <v>496</v>
      </c>
    </row>
    <row r="521" spans="14:16" x14ac:dyDescent="0.2">
      <c r="N521" s="256">
        <v>84</v>
      </c>
      <c r="O521" s="259">
        <f t="shared" si="30"/>
        <v>0.16901408450704225</v>
      </c>
      <c r="P521" s="255">
        <v>497</v>
      </c>
    </row>
    <row r="522" spans="14:16" x14ac:dyDescent="0.2">
      <c r="N522" s="256">
        <v>84</v>
      </c>
      <c r="O522" s="259">
        <f t="shared" si="30"/>
        <v>0.16867469879518071</v>
      </c>
      <c r="P522" s="255">
        <v>498</v>
      </c>
    </row>
    <row r="523" spans="14:16" x14ac:dyDescent="0.2">
      <c r="N523" s="256">
        <v>84</v>
      </c>
      <c r="O523" s="259">
        <f t="shared" si="30"/>
        <v>0.16833667334669339</v>
      </c>
      <c r="P523" s="255">
        <v>499</v>
      </c>
    </row>
    <row r="524" spans="14:16" x14ac:dyDescent="0.2">
      <c r="N524" s="256">
        <v>84</v>
      </c>
      <c r="O524" s="259">
        <f t="shared" si="30"/>
        <v>0.16800000000000001</v>
      </c>
      <c r="P524" s="255">
        <v>500</v>
      </c>
    </row>
    <row r="525" spans="14:16" x14ac:dyDescent="0.2">
      <c r="N525" s="256">
        <v>84</v>
      </c>
      <c r="O525" s="259">
        <f t="shared" si="30"/>
        <v>0.16766467065868262</v>
      </c>
      <c r="P525" s="255">
        <v>501</v>
      </c>
    </row>
    <row r="526" spans="14:16" x14ac:dyDescent="0.2">
      <c r="N526" s="256">
        <v>84</v>
      </c>
      <c r="O526" s="259">
        <f t="shared" si="30"/>
        <v>0.16733067729083664</v>
      </c>
      <c r="P526" s="255">
        <v>502</v>
      </c>
    </row>
    <row r="527" spans="14:16" x14ac:dyDescent="0.2">
      <c r="N527" s="256">
        <v>84</v>
      </c>
      <c r="O527" s="259">
        <f t="shared" si="30"/>
        <v>0.16699801192842942</v>
      </c>
      <c r="P527" s="255">
        <v>503</v>
      </c>
    </row>
    <row r="528" spans="14:16" x14ac:dyDescent="0.2">
      <c r="N528" s="256">
        <v>84</v>
      </c>
      <c r="O528" s="259">
        <f t="shared" si="30"/>
        <v>0.16666666666666666</v>
      </c>
      <c r="P528" s="255">
        <v>504</v>
      </c>
    </row>
    <row r="529" spans="14:16" x14ac:dyDescent="0.2">
      <c r="N529" s="256">
        <v>84</v>
      </c>
      <c r="O529" s="259">
        <f t="shared" si="30"/>
        <v>0.16633663366336635</v>
      </c>
      <c r="P529" s="255">
        <v>505</v>
      </c>
    </row>
    <row r="530" spans="14:16" x14ac:dyDescent="0.2">
      <c r="N530" s="256">
        <v>84</v>
      </c>
      <c r="O530" s="259">
        <f t="shared" si="30"/>
        <v>0.16600790513833993</v>
      </c>
      <c r="P530" s="255">
        <v>506</v>
      </c>
    </row>
    <row r="531" spans="14:16" x14ac:dyDescent="0.2">
      <c r="N531" s="256">
        <v>84</v>
      </c>
      <c r="O531" s="259">
        <f t="shared" si="30"/>
        <v>0.16568047337278108</v>
      </c>
      <c r="P531" s="255">
        <v>507</v>
      </c>
    </row>
    <row r="532" spans="14:16" x14ac:dyDescent="0.2">
      <c r="N532" s="256">
        <v>84</v>
      </c>
      <c r="O532" s="259">
        <f t="shared" si="30"/>
        <v>0.16535433070866143</v>
      </c>
      <c r="P532" s="255">
        <v>508</v>
      </c>
    </row>
    <row r="533" spans="14:16" x14ac:dyDescent="0.2">
      <c r="N533" s="256">
        <v>84</v>
      </c>
      <c r="O533" s="259">
        <f t="shared" si="30"/>
        <v>0.16502946954813361</v>
      </c>
      <c r="P533" s="255">
        <v>509</v>
      </c>
    </row>
    <row r="534" spans="14:16" x14ac:dyDescent="0.2">
      <c r="N534" s="256">
        <v>84</v>
      </c>
      <c r="O534" s="259">
        <f t="shared" si="30"/>
        <v>0.16470588235294117</v>
      </c>
      <c r="P534" s="255">
        <v>510</v>
      </c>
    </row>
    <row r="535" spans="14:16" x14ac:dyDescent="0.2">
      <c r="N535" s="256">
        <v>84</v>
      </c>
      <c r="O535" s="259">
        <f t="shared" si="30"/>
        <v>0.16438356164383561</v>
      </c>
      <c r="P535" s="255">
        <v>511</v>
      </c>
    </row>
    <row r="536" spans="14:16" x14ac:dyDescent="0.2">
      <c r="N536" s="256">
        <v>84</v>
      </c>
      <c r="O536" s="259">
        <f t="shared" si="30"/>
        <v>0.1640625</v>
      </c>
      <c r="P536" s="255">
        <v>512</v>
      </c>
    </row>
    <row r="537" spans="14:16" x14ac:dyDescent="0.2">
      <c r="N537" s="256">
        <v>84</v>
      </c>
      <c r="O537" s="259">
        <f t="shared" si="30"/>
        <v>0.16374269005847952</v>
      </c>
      <c r="P537" s="255">
        <v>513</v>
      </c>
    </row>
    <row r="538" spans="14:16" x14ac:dyDescent="0.2">
      <c r="N538" s="256">
        <v>84</v>
      </c>
      <c r="O538" s="259">
        <f t="shared" si="30"/>
        <v>0.16342412451361868</v>
      </c>
      <c r="P538" s="255">
        <v>514</v>
      </c>
    </row>
    <row r="539" spans="14:16" x14ac:dyDescent="0.2">
      <c r="N539" s="256">
        <v>84</v>
      </c>
      <c r="O539" s="259">
        <f t="shared" si="30"/>
        <v>0.16310679611650486</v>
      </c>
      <c r="P539" s="255">
        <v>515</v>
      </c>
    </row>
    <row r="540" spans="14:16" x14ac:dyDescent="0.2">
      <c r="N540" s="256">
        <v>84</v>
      </c>
      <c r="O540" s="259">
        <f t="shared" si="30"/>
        <v>0.16279069767441862</v>
      </c>
      <c r="P540" s="255">
        <v>516</v>
      </c>
    </row>
    <row r="541" spans="14:16" x14ac:dyDescent="0.2">
      <c r="N541" s="256">
        <v>84</v>
      </c>
      <c r="O541" s="259">
        <f t="shared" si="30"/>
        <v>0.16247582205029013</v>
      </c>
      <c r="P541" s="255">
        <v>517</v>
      </c>
    </row>
    <row r="542" spans="14:16" x14ac:dyDescent="0.2">
      <c r="N542" s="256">
        <v>84</v>
      </c>
      <c r="O542" s="259">
        <f t="shared" si="30"/>
        <v>0.16216216216216217</v>
      </c>
      <c r="P542" s="255">
        <v>518</v>
      </c>
    </row>
    <row r="543" spans="14:16" x14ac:dyDescent="0.2">
      <c r="N543" s="256">
        <v>84</v>
      </c>
      <c r="O543" s="259">
        <f t="shared" si="30"/>
        <v>0.16184971098265896</v>
      </c>
      <c r="P543" s="255">
        <v>519</v>
      </c>
    </row>
    <row r="544" spans="14:16" x14ac:dyDescent="0.2">
      <c r="N544" s="256">
        <v>84</v>
      </c>
      <c r="O544" s="259">
        <f t="shared" si="30"/>
        <v>0.16153846153846155</v>
      </c>
      <c r="P544" s="255">
        <v>520</v>
      </c>
    </row>
    <row r="545" spans="14:16" x14ac:dyDescent="0.2">
      <c r="N545" s="256">
        <v>84</v>
      </c>
      <c r="O545" s="259">
        <f t="shared" si="30"/>
        <v>0.16122840690978887</v>
      </c>
      <c r="P545" s="255">
        <v>521</v>
      </c>
    </row>
    <row r="546" spans="14:16" x14ac:dyDescent="0.2">
      <c r="N546" s="256">
        <v>84</v>
      </c>
      <c r="O546" s="259">
        <f t="shared" ref="O546:O589" si="31">N546/P546</f>
        <v>0.16091954022988506</v>
      </c>
      <c r="P546" s="255">
        <v>522</v>
      </c>
    </row>
    <row r="547" spans="14:16" x14ac:dyDescent="0.2">
      <c r="N547" s="256">
        <v>84</v>
      </c>
      <c r="O547" s="259">
        <f t="shared" si="31"/>
        <v>0.16061185468451242</v>
      </c>
      <c r="P547" s="255">
        <v>523</v>
      </c>
    </row>
    <row r="548" spans="14:16" x14ac:dyDescent="0.2">
      <c r="N548" s="256">
        <v>84</v>
      </c>
      <c r="O548" s="259">
        <f t="shared" si="31"/>
        <v>0.16030534351145037</v>
      </c>
      <c r="P548" s="255">
        <v>524</v>
      </c>
    </row>
    <row r="549" spans="14:16" x14ac:dyDescent="0.2">
      <c r="N549" s="256">
        <v>84</v>
      </c>
      <c r="O549" s="259">
        <f t="shared" si="31"/>
        <v>0.16</v>
      </c>
      <c r="P549" s="255">
        <v>525</v>
      </c>
    </row>
    <row r="550" spans="14:16" x14ac:dyDescent="0.2">
      <c r="N550" s="256">
        <v>84</v>
      </c>
      <c r="O550" s="259">
        <f t="shared" si="31"/>
        <v>0.1596958174904943</v>
      </c>
      <c r="P550" s="255">
        <v>526</v>
      </c>
    </row>
    <row r="551" spans="14:16" x14ac:dyDescent="0.2">
      <c r="N551" s="256">
        <v>84</v>
      </c>
      <c r="O551" s="259">
        <f t="shared" si="31"/>
        <v>0.15939278937381404</v>
      </c>
      <c r="P551" s="255">
        <v>527</v>
      </c>
    </row>
    <row r="552" spans="14:16" x14ac:dyDescent="0.2">
      <c r="N552" s="256">
        <v>84</v>
      </c>
      <c r="O552" s="259">
        <f t="shared" si="31"/>
        <v>0.15909090909090909</v>
      </c>
      <c r="P552" s="255">
        <v>528</v>
      </c>
    </row>
    <row r="553" spans="14:16" x14ac:dyDescent="0.2">
      <c r="N553" s="256">
        <v>84</v>
      </c>
      <c r="O553" s="259">
        <f t="shared" si="31"/>
        <v>0.15879017013232513</v>
      </c>
      <c r="P553" s="255">
        <v>529</v>
      </c>
    </row>
    <row r="554" spans="14:16" x14ac:dyDescent="0.2">
      <c r="N554" s="256">
        <v>84</v>
      </c>
      <c r="O554" s="259">
        <f t="shared" si="31"/>
        <v>0.15849056603773584</v>
      </c>
      <c r="P554" s="255">
        <v>530</v>
      </c>
    </row>
    <row r="555" spans="14:16" x14ac:dyDescent="0.2">
      <c r="N555" s="256">
        <v>84</v>
      </c>
      <c r="O555" s="259">
        <f t="shared" si="31"/>
        <v>0.15819209039548024</v>
      </c>
      <c r="P555" s="255">
        <v>531</v>
      </c>
    </row>
    <row r="556" spans="14:16" x14ac:dyDescent="0.2">
      <c r="N556" s="256">
        <v>84</v>
      </c>
      <c r="O556" s="259">
        <f t="shared" si="31"/>
        <v>0.15789473684210525</v>
      </c>
      <c r="P556" s="255">
        <v>532</v>
      </c>
    </row>
    <row r="557" spans="14:16" x14ac:dyDescent="0.2">
      <c r="N557" s="256">
        <v>84</v>
      </c>
      <c r="O557" s="259">
        <f t="shared" si="31"/>
        <v>0.1575984990619137</v>
      </c>
      <c r="P557" s="255">
        <v>533</v>
      </c>
    </row>
    <row r="558" spans="14:16" x14ac:dyDescent="0.2">
      <c r="N558" s="256">
        <v>84</v>
      </c>
      <c r="O558" s="259">
        <f t="shared" si="31"/>
        <v>0.15730337078651685</v>
      </c>
      <c r="P558" s="255">
        <v>534</v>
      </c>
    </row>
    <row r="559" spans="14:16" x14ac:dyDescent="0.2">
      <c r="N559" s="256">
        <v>84</v>
      </c>
      <c r="O559" s="259">
        <f t="shared" si="31"/>
        <v>0.15700934579439252</v>
      </c>
      <c r="P559" s="255">
        <v>535</v>
      </c>
    </row>
    <row r="560" spans="14:16" x14ac:dyDescent="0.2">
      <c r="N560" s="256">
        <v>84</v>
      </c>
      <c r="O560" s="259">
        <f t="shared" si="31"/>
        <v>0.15671641791044777</v>
      </c>
      <c r="P560" s="255">
        <v>536</v>
      </c>
    </row>
    <row r="561" spans="14:16" x14ac:dyDescent="0.2">
      <c r="N561" s="256">
        <v>84</v>
      </c>
      <c r="O561" s="259">
        <f t="shared" si="31"/>
        <v>0.15642458100558659</v>
      </c>
      <c r="P561" s="255">
        <v>537</v>
      </c>
    </row>
    <row r="562" spans="14:16" x14ac:dyDescent="0.2">
      <c r="N562" s="256">
        <v>84</v>
      </c>
      <c r="O562" s="259">
        <f t="shared" si="31"/>
        <v>0.15613382899628253</v>
      </c>
      <c r="P562" s="255">
        <v>538</v>
      </c>
    </row>
    <row r="563" spans="14:16" x14ac:dyDescent="0.2">
      <c r="N563" s="256">
        <v>84</v>
      </c>
      <c r="O563" s="259">
        <f t="shared" si="31"/>
        <v>0.15584415584415584</v>
      </c>
      <c r="P563" s="255">
        <v>539</v>
      </c>
    </row>
    <row r="564" spans="14:16" x14ac:dyDescent="0.2">
      <c r="N564" s="256">
        <v>84</v>
      </c>
      <c r="O564" s="259">
        <f t="shared" si="31"/>
        <v>0.15555555555555556</v>
      </c>
      <c r="P564" s="255">
        <v>540</v>
      </c>
    </row>
    <row r="565" spans="14:16" x14ac:dyDescent="0.2">
      <c r="N565" s="256">
        <v>84</v>
      </c>
      <c r="O565" s="259">
        <f t="shared" si="31"/>
        <v>0.15526802218114602</v>
      </c>
      <c r="P565" s="255">
        <v>541</v>
      </c>
    </row>
    <row r="566" spans="14:16" x14ac:dyDescent="0.2">
      <c r="N566" s="256">
        <v>84</v>
      </c>
      <c r="O566" s="259">
        <f t="shared" si="31"/>
        <v>0.15498154981549817</v>
      </c>
      <c r="P566" s="255">
        <v>542</v>
      </c>
    </row>
    <row r="567" spans="14:16" x14ac:dyDescent="0.2">
      <c r="N567" s="256">
        <v>84</v>
      </c>
      <c r="O567" s="259">
        <f t="shared" si="31"/>
        <v>0.15469613259668508</v>
      </c>
      <c r="P567" s="255">
        <v>543</v>
      </c>
    </row>
    <row r="568" spans="14:16" x14ac:dyDescent="0.2">
      <c r="N568" s="256">
        <v>84</v>
      </c>
      <c r="O568" s="259">
        <f t="shared" si="31"/>
        <v>0.15441176470588236</v>
      </c>
      <c r="P568" s="255">
        <v>544</v>
      </c>
    </row>
    <row r="569" spans="14:16" x14ac:dyDescent="0.2">
      <c r="N569" s="256">
        <v>84</v>
      </c>
      <c r="O569" s="259">
        <f t="shared" si="31"/>
        <v>0.15412844036697249</v>
      </c>
      <c r="P569" s="255">
        <v>545</v>
      </c>
    </row>
    <row r="570" spans="14:16" x14ac:dyDescent="0.2">
      <c r="N570" s="256">
        <v>84</v>
      </c>
      <c r="O570" s="259">
        <f t="shared" si="31"/>
        <v>0.15384615384615385</v>
      </c>
      <c r="P570" s="255">
        <v>546</v>
      </c>
    </row>
    <row r="571" spans="14:16" x14ac:dyDescent="0.2">
      <c r="N571" s="256">
        <v>84</v>
      </c>
      <c r="O571" s="259">
        <f t="shared" si="31"/>
        <v>0.15356489945155394</v>
      </c>
      <c r="P571" s="255">
        <v>547</v>
      </c>
    </row>
    <row r="572" spans="14:16" x14ac:dyDescent="0.2">
      <c r="N572" s="256">
        <v>84</v>
      </c>
      <c r="O572" s="259">
        <f t="shared" si="31"/>
        <v>0.15328467153284672</v>
      </c>
      <c r="P572" s="255">
        <v>548</v>
      </c>
    </row>
    <row r="573" spans="14:16" x14ac:dyDescent="0.2">
      <c r="N573" s="256">
        <v>84</v>
      </c>
      <c r="O573" s="259">
        <f t="shared" si="31"/>
        <v>0.15300546448087432</v>
      </c>
      <c r="P573" s="255">
        <v>549</v>
      </c>
    </row>
    <row r="574" spans="14:16" x14ac:dyDescent="0.2">
      <c r="N574" s="256">
        <v>84</v>
      </c>
      <c r="O574" s="259">
        <f t="shared" si="31"/>
        <v>0.15272727272727274</v>
      </c>
      <c r="P574" s="255">
        <v>550</v>
      </c>
    </row>
    <row r="575" spans="14:16" x14ac:dyDescent="0.2">
      <c r="N575" s="256">
        <v>84</v>
      </c>
      <c r="O575" s="259">
        <f t="shared" si="31"/>
        <v>0.15245009074410162</v>
      </c>
      <c r="P575" s="255">
        <v>551</v>
      </c>
    </row>
    <row r="576" spans="14:16" x14ac:dyDescent="0.2">
      <c r="N576" s="256">
        <v>84</v>
      </c>
      <c r="O576" s="259">
        <f t="shared" si="31"/>
        <v>0.15217391304347827</v>
      </c>
      <c r="P576" s="255">
        <v>552</v>
      </c>
    </row>
    <row r="577" spans="14:16" x14ac:dyDescent="0.2">
      <c r="N577" s="256">
        <v>84</v>
      </c>
      <c r="O577" s="259">
        <f t="shared" si="31"/>
        <v>0.15189873417721519</v>
      </c>
      <c r="P577" s="255">
        <v>553</v>
      </c>
    </row>
    <row r="578" spans="14:16" x14ac:dyDescent="0.2">
      <c r="N578" s="256">
        <v>84</v>
      </c>
      <c r="O578" s="259">
        <f t="shared" si="31"/>
        <v>0.15162454873646208</v>
      </c>
      <c r="P578" s="255">
        <v>554</v>
      </c>
    </row>
    <row r="579" spans="14:16" x14ac:dyDescent="0.2">
      <c r="N579" s="256">
        <v>84</v>
      </c>
      <c r="O579" s="259">
        <f t="shared" si="31"/>
        <v>0.15135135135135136</v>
      </c>
      <c r="P579" s="255">
        <v>555</v>
      </c>
    </row>
    <row r="580" spans="14:16" x14ac:dyDescent="0.2">
      <c r="N580" s="256">
        <v>84</v>
      </c>
      <c r="O580" s="259">
        <f t="shared" si="31"/>
        <v>0.15107913669064749</v>
      </c>
      <c r="P580" s="255">
        <v>556</v>
      </c>
    </row>
    <row r="581" spans="14:16" x14ac:dyDescent="0.2">
      <c r="N581" s="256">
        <v>84</v>
      </c>
      <c r="O581" s="259">
        <f t="shared" si="31"/>
        <v>0.15080789946140036</v>
      </c>
      <c r="P581" s="255">
        <v>557</v>
      </c>
    </row>
    <row r="582" spans="14:16" x14ac:dyDescent="0.2">
      <c r="N582" s="256">
        <v>84</v>
      </c>
      <c r="O582" s="259">
        <f t="shared" si="31"/>
        <v>0.15053763440860216</v>
      </c>
      <c r="P582" s="255">
        <v>558</v>
      </c>
    </row>
    <row r="583" spans="14:16" x14ac:dyDescent="0.2">
      <c r="N583" s="256">
        <v>84</v>
      </c>
      <c r="O583" s="259">
        <f t="shared" si="31"/>
        <v>0.15026833631484796</v>
      </c>
      <c r="P583" s="255">
        <v>559</v>
      </c>
    </row>
    <row r="584" spans="14:16" x14ac:dyDescent="0.2">
      <c r="N584" s="256">
        <v>84</v>
      </c>
      <c r="O584" s="259">
        <f t="shared" si="31"/>
        <v>0.15</v>
      </c>
      <c r="P584" s="255">
        <v>560</v>
      </c>
    </row>
    <row r="585" spans="14:16" x14ac:dyDescent="0.2">
      <c r="N585" s="256">
        <v>84</v>
      </c>
      <c r="O585" s="259">
        <f t="shared" si="31"/>
        <v>0.1497326203208556</v>
      </c>
      <c r="P585" s="255">
        <v>561</v>
      </c>
    </row>
    <row r="586" spans="14:16" x14ac:dyDescent="0.2">
      <c r="N586" s="256">
        <v>84</v>
      </c>
      <c r="O586" s="259">
        <f t="shared" si="31"/>
        <v>0.1494661921708185</v>
      </c>
      <c r="P586" s="255">
        <v>562</v>
      </c>
    </row>
    <row r="587" spans="14:16" x14ac:dyDescent="0.2">
      <c r="N587" s="256">
        <v>84</v>
      </c>
      <c r="O587" s="259">
        <f t="shared" si="31"/>
        <v>0.1492007104795737</v>
      </c>
      <c r="P587" s="255">
        <v>563</v>
      </c>
    </row>
    <row r="588" spans="14:16" x14ac:dyDescent="0.2">
      <c r="N588" s="256">
        <v>84</v>
      </c>
      <c r="O588" s="259">
        <f t="shared" si="31"/>
        <v>0.14893617021276595</v>
      </c>
      <c r="P588" s="255">
        <v>564</v>
      </c>
    </row>
    <row r="589" spans="14:16" x14ac:dyDescent="0.2">
      <c r="N589" s="256">
        <v>84</v>
      </c>
      <c r="O589" s="259">
        <f t="shared" si="31"/>
        <v>0.14867256637168141</v>
      </c>
      <c r="P589" s="255">
        <v>565</v>
      </c>
    </row>
  </sheetData>
  <mergeCells count="1">
    <mergeCell ref="R25:S25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4D0E1-4ACF-4DD2-B7F6-2519C6DAE212}">
  <dimension ref="A1:AM429"/>
  <sheetViews>
    <sheetView topLeftCell="A133" zoomScale="71" zoomScaleNormal="71" workbookViewId="0">
      <selection activeCell="AE110" sqref="AE110"/>
    </sheetView>
  </sheetViews>
  <sheetFormatPr defaultRowHeight="18" x14ac:dyDescent="0.2"/>
  <cols>
    <col min="1" max="6" width="9.33203125" style="255"/>
    <col min="7" max="7" width="11.6640625" style="255" bestFit="1" customWidth="1"/>
    <col min="8" max="8" width="22.1640625" style="255" bestFit="1" customWidth="1"/>
    <col min="9" max="9" width="9.83203125" style="255" bestFit="1" customWidth="1"/>
    <col min="10" max="10" width="15.5" style="255" bestFit="1" customWidth="1"/>
    <col min="11" max="11" width="15.33203125" style="255" bestFit="1" customWidth="1"/>
    <col min="12" max="12" width="21" style="255" customWidth="1"/>
    <col min="13" max="14" width="9.33203125" style="255"/>
    <col min="15" max="15" width="13.6640625" style="257" bestFit="1" customWidth="1"/>
    <col min="16" max="16" width="15.5" style="255" bestFit="1" customWidth="1"/>
    <col min="17" max="17" width="12.5" style="255" bestFit="1" customWidth="1"/>
    <col min="18" max="18" width="21.1640625" style="255" bestFit="1" customWidth="1"/>
    <col min="19" max="19" width="19.83203125" style="255" customWidth="1"/>
    <col min="20" max="20" width="14.5" style="255" bestFit="1" customWidth="1"/>
    <col min="21" max="21" width="13.33203125" style="255" bestFit="1" customWidth="1"/>
    <col min="22" max="23" width="15.5" style="255" bestFit="1" customWidth="1"/>
    <col min="24" max="16384" width="9.33203125" style="255"/>
  </cols>
  <sheetData>
    <row r="1" spans="8:26" x14ac:dyDescent="0.2">
      <c r="O1" s="255"/>
    </row>
    <row r="2" spans="8:26" x14ac:dyDescent="0.2">
      <c r="O2" s="255"/>
    </row>
    <row r="3" spans="8:26" x14ac:dyDescent="0.2">
      <c r="O3" s="255"/>
    </row>
    <row r="4" spans="8:26" x14ac:dyDescent="0.2">
      <c r="O4" s="255"/>
    </row>
    <row r="5" spans="8:26" x14ac:dyDescent="0.2">
      <c r="O5" s="255"/>
    </row>
    <row r="6" spans="8:26" x14ac:dyDescent="0.2">
      <c r="O6" s="255"/>
    </row>
    <row r="7" spans="8:26" x14ac:dyDescent="0.2">
      <c r="O7" s="255"/>
    </row>
    <row r="8" spans="8:26" x14ac:dyDescent="0.2">
      <c r="O8" s="255"/>
    </row>
    <row r="9" spans="8:26" x14ac:dyDescent="0.2">
      <c r="O9" s="255"/>
    </row>
    <row r="10" spans="8:26" x14ac:dyDescent="0.2">
      <c r="O10" s="255"/>
    </row>
    <row r="11" spans="8:26" x14ac:dyDescent="0.2">
      <c r="O11" s="255"/>
    </row>
    <row r="12" spans="8:26" x14ac:dyDescent="0.2">
      <c r="H12" s="255">
        <f>100/21</f>
        <v>4.7619047619047619</v>
      </c>
      <c r="O12" s="255"/>
    </row>
    <row r="13" spans="8:26" x14ac:dyDescent="0.2">
      <c r="O13" s="255"/>
    </row>
    <row r="14" spans="8:26" x14ac:dyDescent="0.2">
      <c r="O14" s="255"/>
    </row>
    <row r="15" spans="8:26" x14ac:dyDescent="0.2">
      <c r="O15" s="255"/>
      <c r="Z15" s="255">
        <f>V21</f>
        <v>42</v>
      </c>
    </row>
    <row r="16" spans="8:26" x14ac:dyDescent="0.2">
      <c r="O16" s="255"/>
      <c r="Z16" s="255">
        <f>Z15-(V22-V21)</f>
        <v>40.089840000000002</v>
      </c>
    </row>
    <row r="17" spans="1:33" x14ac:dyDescent="0.2">
      <c r="O17" s="255"/>
    </row>
    <row r="18" spans="1:33" x14ac:dyDescent="0.2">
      <c r="O18" s="255"/>
    </row>
    <row r="19" spans="1:33" x14ac:dyDescent="0.2">
      <c r="C19" s="255" t="s">
        <v>55</v>
      </c>
      <c r="O19" s="255"/>
    </row>
    <row r="20" spans="1:33" x14ac:dyDescent="0.2">
      <c r="O20" s="255"/>
    </row>
    <row r="21" spans="1:33" x14ac:dyDescent="0.2">
      <c r="O21" s="255"/>
      <c r="S21" s="255">
        <v>0</v>
      </c>
      <c r="T21" s="272">
        <v>1.05</v>
      </c>
      <c r="U21" s="255">
        <f>V21-V21</f>
        <v>0</v>
      </c>
      <c r="V21" s="255">
        <v>42</v>
      </c>
      <c r="W21" s="255">
        <f>V42</f>
        <v>42</v>
      </c>
      <c r="Y21" s="255">
        <v>42</v>
      </c>
      <c r="Z21" s="255">
        <f>Y63</f>
        <v>42</v>
      </c>
    </row>
    <row r="22" spans="1:33" x14ac:dyDescent="0.2">
      <c r="O22" s="255"/>
      <c r="S22" s="255">
        <v>1</v>
      </c>
      <c r="T22" s="272">
        <v>1.04548</v>
      </c>
      <c r="U22" s="255">
        <f>V22-V$21</f>
        <v>1.9101599999999976</v>
      </c>
      <c r="V22" s="255">
        <f>V21*T22</f>
        <v>43.910159999999998</v>
      </c>
      <c r="W22" s="255">
        <f t="shared" ref="W22:W41" si="0">V43</f>
        <v>40.089840000000002</v>
      </c>
      <c r="Y22" s="255">
        <f>(V21+V22)/2</f>
        <v>42.955079999999995</v>
      </c>
      <c r="Z22" s="255">
        <f t="shared" ref="Z22:Z62" si="1">Y64</f>
        <v>41.044920000000005</v>
      </c>
    </row>
    <row r="23" spans="1:33" x14ac:dyDescent="0.2">
      <c r="O23" s="255"/>
      <c r="S23" s="255">
        <v>2</v>
      </c>
      <c r="T23" s="272">
        <v>1.0409600000000001</v>
      </c>
      <c r="U23" s="255">
        <f>V23-V$21</f>
        <v>3.7087201536000052</v>
      </c>
      <c r="V23" s="255">
        <f t="shared" ref="V23:V31" si="2">V22*T23</f>
        <v>45.708720153600005</v>
      </c>
      <c r="W23" s="255">
        <f t="shared" si="0"/>
        <v>38.291279846399995</v>
      </c>
      <c r="Y23" s="255">
        <f>V22</f>
        <v>43.910159999999998</v>
      </c>
      <c r="Z23" s="255">
        <f t="shared" si="1"/>
        <v>40.089840000000002</v>
      </c>
      <c r="AG23" s="255">
        <f>Y53</f>
        <v>50.226026097667045</v>
      </c>
    </row>
    <row r="24" spans="1:33" x14ac:dyDescent="0.2">
      <c r="A24" s="265"/>
      <c r="O24" s="255"/>
      <c r="S24" s="255">
        <v>3</v>
      </c>
      <c r="T24" s="272">
        <v>1.03644</v>
      </c>
      <c r="U24" s="255">
        <f t="shared" ref="U24:U42" si="3">V24-V$21</f>
        <v>5.3743459159971891</v>
      </c>
      <c r="V24" s="255">
        <f t="shared" si="2"/>
        <v>47.374345915997189</v>
      </c>
      <c r="W24" s="255">
        <f t="shared" si="0"/>
        <v>36.625654084002811</v>
      </c>
      <c r="Y24" s="255">
        <f>($V22+$V23)/2</f>
        <v>44.809440076800001</v>
      </c>
      <c r="Z24" s="255">
        <f t="shared" si="1"/>
        <v>39.190559923199999</v>
      </c>
    </row>
    <row r="25" spans="1:33" x14ac:dyDescent="0.2">
      <c r="A25" s="265"/>
      <c r="O25" s="255"/>
      <c r="P25" s="262">
        <v>1</v>
      </c>
      <c r="S25" s="255">
        <v>4</v>
      </c>
      <c r="T25" s="272">
        <v>1.0319199999999999</v>
      </c>
      <c r="U25" s="255">
        <f t="shared" si="3"/>
        <v>6.8865350376358165</v>
      </c>
      <c r="V25" s="255">
        <f t="shared" si="2"/>
        <v>48.886535037635817</v>
      </c>
      <c r="W25" s="255">
        <f t="shared" si="0"/>
        <v>35.113464962364183</v>
      </c>
      <c r="Y25" s="255">
        <f>V23</f>
        <v>45.708720153600005</v>
      </c>
      <c r="Z25" s="255">
        <f t="shared" si="1"/>
        <v>38.291279846399995</v>
      </c>
    </row>
    <row r="26" spans="1:33" x14ac:dyDescent="0.2">
      <c r="A26" s="265"/>
      <c r="B26" s="255">
        <v>0</v>
      </c>
      <c r="C26" s="255">
        <v>42</v>
      </c>
      <c r="D26" s="255">
        <f>C26</f>
        <v>42</v>
      </c>
      <c r="E26" s="255">
        <f>D26</f>
        <v>42</v>
      </c>
      <c r="F26" s="255">
        <f>$D$26*H26</f>
        <v>42</v>
      </c>
      <c r="G26" s="271">
        <f t="shared" ref="G26:G45" si="4">G27-H26</f>
        <v>52.726200000000006</v>
      </c>
      <c r="H26" s="273">
        <v>1</v>
      </c>
      <c r="I26" s="270">
        <v>0.5</v>
      </c>
      <c r="K26" s="255">
        <v>0.36842105263157893</v>
      </c>
      <c r="L26" s="255">
        <f t="shared" ref="L26" si="5">K2</f>
        <v>0</v>
      </c>
      <c r="O26" s="255"/>
      <c r="P26" s="262">
        <v>0.96699999999999997</v>
      </c>
      <c r="S26" s="255">
        <v>5</v>
      </c>
      <c r="T26" s="272">
        <v>1.0274000000000001</v>
      </c>
      <c r="U26" s="255">
        <f t="shared" si="3"/>
        <v>8.2260260976670452</v>
      </c>
      <c r="V26" s="255">
        <f t="shared" si="2"/>
        <v>50.226026097667045</v>
      </c>
      <c r="W26" s="255">
        <f t="shared" si="0"/>
        <v>33.773973902332955</v>
      </c>
      <c r="Y26" s="255">
        <f>($V23+$V24)/2</f>
        <v>46.541533034798597</v>
      </c>
      <c r="Z26" s="255">
        <f t="shared" si="1"/>
        <v>37.458466965201403</v>
      </c>
    </row>
    <row r="27" spans="1:33" x14ac:dyDescent="0.2">
      <c r="A27" s="265"/>
      <c r="B27" s="255">
        <v>1</v>
      </c>
      <c r="C27" s="255">
        <v>42</v>
      </c>
      <c r="D27" s="255">
        <f>D26+2</f>
        <v>44</v>
      </c>
      <c r="E27" s="255">
        <f>E26-2</f>
        <v>40</v>
      </c>
      <c r="F27" s="255">
        <f t="shared" ref="F27:F47" si="6">$D$26*H27</f>
        <v>43.999998000000005</v>
      </c>
      <c r="G27" s="271">
        <f t="shared" si="4"/>
        <v>53.726200000000006</v>
      </c>
      <c r="H27" s="273">
        <v>1.0476190000000001</v>
      </c>
      <c r="I27" s="270">
        <v>0.55000000000000004</v>
      </c>
      <c r="K27" s="255">
        <v>0.37004405286343611</v>
      </c>
      <c r="L27" s="255">
        <f t="shared" ref="L27:L47" si="7">P47</f>
        <v>0.51147775273411999</v>
      </c>
      <c r="O27" s="255"/>
      <c r="P27" s="262">
        <v>0.93508899999999995</v>
      </c>
      <c r="S27" s="255">
        <v>6</v>
      </c>
      <c r="T27" s="272">
        <v>1.02288</v>
      </c>
      <c r="U27" s="255">
        <f t="shared" si="3"/>
        <v>9.3751975747816658</v>
      </c>
      <c r="V27" s="255">
        <f t="shared" si="2"/>
        <v>51.375197574781666</v>
      </c>
      <c r="W27" s="255">
        <f t="shared" si="0"/>
        <v>32.624802425218334</v>
      </c>
      <c r="Y27" s="255">
        <f>V24</f>
        <v>47.374345915997189</v>
      </c>
      <c r="Z27" s="255">
        <f t="shared" si="1"/>
        <v>36.625654084002811</v>
      </c>
    </row>
    <row r="28" spans="1:33" x14ac:dyDescent="0.2">
      <c r="A28" s="265"/>
      <c r="B28" s="255">
        <v>2</v>
      </c>
      <c r="C28" s="255">
        <v>42</v>
      </c>
      <c r="D28" s="255">
        <f t="shared" ref="D28:D46" si="8">D27+2</f>
        <v>46</v>
      </c>
      <c r="E28" s="255">
        <f t="shared" ref="E28:E46" si="9">E27-2</f>
        <v>38</v>
      </c>
      <c r="F28" s="255">
        <f t="shared" si="6"/>
        <v>45.999995999999996</v>
      </c>
      <c r="G28" s="271">
        <f t="shared" si="4"/>
        <v>54.773819000000003</v>
      </c>
      <c r="H28" s="273">
        <v>1.0952379999999999</v>
      </c>
      <c r="I28" s="270">
        <v>0.6</v>
      </c>
      <c r="K28" s="255">
        <v>0.37168141592920356</v>
      </c>
      <c r="L28" s="255">
        <f t="shared" si="7"/>
        <v>0.52857060524654853</v>
      </c>
      <c r="O28" s="255"/>
      <c r="P28" s="262">
        <v>0.90423106299999989</v>
      </c>
      <c r="S28" s="255">
        <v>7</v>
      </c>
      <c r="T28" s="272">
        <v>1.0183599999999999</v>
      </c>
      <c r="U28" s="255">
        <f t="shared" si="3"/>
        <v>10.318446202254655</v>
      </c>
      <c r="V28" s="255">
        <f t="shared" si="2"/>
        <v>52.318446202254655</v>
      </c>
      <c r="W28" s="255">
        <f t="shared" si="0"/>
        <v>31.681553797745345</v>
      </c>
      <c r="Y28" s="255">
        <f>($V24+$V25)/2</f>
        <v>48.130440476816503</v>
      </c>
      <c r="Z28" s="255">
        <f t="shared" si="1"/>
        <v>35.869559523183497</v>
      </c>
    </row>
    <row r="29" spans="1:33" x14ac:dyDescent="0.2">
      <c r="A29" s="265"/>
      <c r="B29" s="255">
        <v>3</v>
      </c>
      <c r="C29" s="255">
        <v>42</v>
      </c>
      <c r="D29" s="255">
        <f t="shared" si="8"/>
        <v>48</v>
      </c>
      <c r="E29" s="255">
        <f t="shared" si="9"/>
        <v>36</v>
      </c>
      <c r="F29" s="255">
        <f t="shared" si="6"/>
        <v>47.999994000000001</v>
      </c>
      <c r="G29" s="271">
        <f t="shared" si="4"/>
        <v>55.869057000000005</v>
      </c>
      <c r="H29" s="273">
        <v>1.142857</v>
      </c>
      <c r="K29" s="255">
        <v>0.37333333333333335</v>
      </c>
      <c r="L29" s="255">
        <f t="shared" si="7"/>
        <v>0.54660869208536567</v>
      </c>
      <c r="O29" s="255"/>
      <c r="P29" s="262">
        <v>0.87439143792099983</v>
      </c>
      <c r="S29" s="255">
        <v>8</v>
      </c>
      <c r="T29" s="272">
        <v>1.0138400000000001</v>
      </c>
      <c r="U29" s="255">
        <f t="shared" si="3"/>
        <v>11.042533497693867</v>
      </c>
      <c r="V29" s="255">
        <f t="shared" si="2"/>
        <v>53.042533497693867</v>
      </c>
      <c r="W29" s="255">
        <f t="shared" si="0"/>
        <v>30.957466502306133</v>
      </c>
      <c r="Y29" s="255">
        <f>V25</f>
        <v>48.886535037635817</v>
      </c>
      <c r="Z29" s="255">
        <f t="shared" si="1"/>
        <v>35.113464962364183</v>
      </c>
    </row>
    <row r="30" spans="1:33" x14ac:dyDescent="0.2">
      <c r="A30" s="265"/>
      <c r="B30" s="255">
        <v>4</v>
      </c>
      <c r="C30" s="255">
        <v>42</v>
      </c>
      <c r="D30" s="255">
        <f t="shared" si="8"/>
        <v>50</v>
      </c>
      <c r="E30" s="255">
        <f t="shared" si="9"/>
        <v>34</v>
      </c>
      <c r="F30" s="255">
        <f t="shared" si="6"/>
        <v>49.999992000000006</v>
      </c>
      <c r="G30" s="271">
        <f t="shared" si="4"/>
        <v>57.011914000000004</v>
      </c>
      <c r="H30" s="273">
        <v>1.1904760000000001</v>
      </c>
      <c r="K30" s="255">
        <v>0.375</v>
      </c>
      <c r="L30" s="255">
        <f t="shared" si="7"/>
        <v>0.5652623496229221</v>
      </c>
      <c r="O30" s="255"/>
      <c r="P30" s="262">
        <v>0.84553652046960681</v>
      </c>
      <c r="S30" s="255">
        <v>9</v>
      </c>
      <c r="T30" s="272">
        <v>1.00932</v>
      </c>
      <c r="U30" s="255">
        <f t="shared" si="3"/>
        <v>11.536889909892373</v>
      </c>
      <c r="V30" s="255">
        <f t="shared" si="2"/>
        <v>53.536889909892373</v>
      </c>
      <c r="W30" s="255">
        <f t="shared" si="0"/>
        <v>30.463110090107627</v>
      </c>
      <c r="Y30" s="255">
        <f>(Y29+Y31)/2</f>
        <v>49.556280567651427</v>
      </c>
      <c r="Z30" s="255">
        <f t="shared" si="1"/>
        <v>34.443719432348573</v>
      </c>
    </row>
    <row r="31" spans="1:33" x14ac:dyDescent="0.2">
      <c r="A31" s="265"/>
      <c r="B31" s="255">
        <v>5</v>
      </c>
      <c r="C31" s="255">
        <v>42</v>
      </c>
      <c r="D31" s="255">
        <f t="shared" si="8"/>
        <v>52</v>
      </c>
      <c r="E31" s="255">
        <f t="shared" si="9"/>
        <v>32</v>
      </c>
      <c r="F31" s="255">
        <f t="shared" si="6"/>
        <v>51.999989999999997</v>
      </c>
      <c r="G31" s="271">
        <f t="shared" si="4"/>
        <v>58.202390000000001</v>
      </c>
      <c r="H31" s="273">
        <v>1.2380949999999999</v>
      </c>
      <c r="K31" s="255">
        <v>0.37668161434977576</v>
      </c>
      <c r="L31" s="255">
        <f t="shared" si="7"/>
        <v>0.58455258492546236</v>
      </c>
      <c r="O31" s="255"/>
      <c r="P31" s="262">
        <v>0.81763381529410972</v>
      </c>
      <c r="S31" s="255">
        <v>10</v>
      </c>
      <c r="T31" s="272">
        <v>1.0047999999999999</v>
      </c>
      <c r="U31" s="255">
        <f t="shared" si="3"/>
        <v>11.79386698145985</v>
      </c>
      <c r="V31" s="255">
        <f t="shared" si="2"/>
        <v>53.79386698145985</v>
      </c>
      <c r="W31" s="255">
        <f t="shared" si="0"/>
        <v>30.20613301854015</v>
      </c>
      <c r="Y31" s="255">
        <f>V26</f>
        <v>50.226026097667045</v>
      </c>
      <c r="Z31" s="255">
        <f t="shared" si="1"/>
        <v>33.773973902332955</v>
      </c>
    </row>
    <row r="32" spans="1:33" x14ac:dyDescent="0.2">
      <c r="A32" s="265"/>
      <c r="B32" s="255">
        <v>6</v>
      </c>
      <c r="C32" s="255">
        <v>42</v>
      </c>
      <c r="D32" s="255">
        <f t="shared" si="8"/>
        <v>54</v>
      </c>
      <c r="E32" s="255">
        <f t="shared" si="9"/>
        <v>30</v>
      </c>
      <c r="F32" s="255">
        <f t="shared" si="6"/>
        <v>53.999988000000002</v>
      </c>
      <c r="G32" s="271">
        <f t="shared" si="4"/>
        <v>59.440485000000002</v>
      </c>
      <c r="H32" s="273">
        <v>1.285714</v>
      </c>
      <c r="K32" s="255">
        <v>0.3783783783783784</v>
      </c>
      <c r="L32" s="255">
        <f t="shared" si="7"/>
        <v>0.60450112194980599</v>
      </c>
      <c r="O32" s="255"/>
      <c r="P32" s="262">
        <v>0.79065189938940406</v>
      </c>
      <c r="S32" s="255">
        <v>11</v>
      </c>
      <c r="T32" s="272">
        <v>1.0002800000000001</v>
      </c>
      <c r="U32" s="255">
        <f t="shared" si="3"/>
        <v>11.79386698145985</v>
      </c>
      <c r="V32" s="255">
        <f>V31</f>
        <v>53.79386698145985</v>
      </c>
      <c r="W32" s="255">
        <f t="shared" si="0"/>
        <v>30.20613301854015</v>
      </c>
      <c r="Y32" s="255">
        <f>(Y31+Y33)/2</f>
        <v>50.800611836224355</v>
      </c>
      <c r="Z32" s="255">
        <f t="shared" si="1"/>
        <v>33.199388163775645</v>
      </c>
    </row>
    <row r="33" spans="1:26" x14ac:dyDescent="0.2">
      <c r="A33" s="265"/>
      <c r="B33" s="255">
        <v>7</v>
      </c>
      <c r="C33" s="255">
        <v>42</v>
      </c>
      <c r="D33" s="255">
        <f t="shared" si="8"/>
        <v>56</v>
      </c>
      <c r="E33" s="255">
        <f t="shared" si="9"/>
        <v>28</v>
      </c>
      <c r="F33" s="255">
        <f t="shared" si="6"/>
        <v>55.999986000000007</v>
      </c>
      <c r="G33" s="271">
        <f t="shared" si="4"/>
        <v>60.726199000000001</v>
      </c>
      <c r="H33" s="273">
        <v>1.3333330000000001</v>
      </c>
      <c r="K33" s="255">
        <v>0.38009049773755654</v>
      </c>
      <c r="L33" s="255">
        <f t="shared" si="7"/>
        <v>0.62513042600807245</v>
      </c>
      <c r="O33" s="255"/>
      <c r="P33" s="262">
        <v>0.76456038670955373</v>
      </c>
      <c r="S33" s="255">
        <v>12</v>
      </c>
      <c r="T33" s="272">
        <v>0.99575999999999898</v>
      </c>
      <c r="U33" s="255">
        <f>V33-V$21</f>
        <v>11.536889909892373</v>
      </c>
      <c r="V33" s="255">
        <f>V30</f>
        <v>53.536889909892373</v>
      </c>
      <c r="W33" s="255">
        <f t="shared" si="0"/>
        <v>30.463110090107627</v>
      </c>
      <c r="Y33" s="255">
        <f>V27</f>
        <v>51.375197574781666</v>
      </c>
      <c r="Z33" s="255">
        <f t="shared" si="1"/>
        <v>32.624802425218334</v>
      </c>
    </row>
    <row r="34" spans="1:26" x14ac:dyDescent="0.2">
      <c r="A34" s="265"/>
      <c r="B34" s="255">
        <v>8</v>
      </c>
      <c r="C34" s="255">
        <v>42</v>
      </c>
      <c r="D34" s="255">
        <f t="shared" si="8"/>
        <v>58</v>
      </c>
      <c r="E34" s="255">
        <f t="shared" si="9"/>
        <v>26</v>
      </c>
      <c r="F34" s="255">
        <f t="shared" si="6"/>
        <v>57.999983999999998</v>
      </c>
      <c r="G34" s="271">
        <f t="shared" si="4"/>
        <v>62.059532000000004</v>
      </c>
      <c r="H34" s="273">
        <v>1.380952</v>
      </c>
      <c r="K34" s="255">
        <v>0.38181818181818183</v>
      </c>
      <c r="L34" s="255">
        <f t="shared" si="7"/>
        <v>0.6464637290672931</v>
      </c>
      <c r="O34" s="255"/>
      <c r="P34" s="262">
        <v>0.73932989394813842</v>
      </c>
      <c r="S34" s="255">
        <v>13</v>
      </c>
      <c r="T34" s="272">
        <v>0.99123999999999901</v>
      </c>
      <c r="U34" s="255">
        <f t="shared" si="3"/>
        <v>11.042533497693867</v>
      </c>
      <c r="V34" s="255">
        <f>V29</f>
        <v>53.042533497693867</v>
      </c>
      <c r="W34" s="255">
        <f t="shared" si="0"/>
        <v>30.957466502306133</v>
      </c>
      <c r="Y34" s="255">
        <f>(Y33+Y35)/2</f>
        <v>51.846821888518164</v>
      </c>
      <c r="Z34" s="255">
        <f t="shared" si="1"/>
        <v>32.153178111481836</v>
      </c>
    </row>
    <row r="35" spans="1:26" x14ac:dyDescent="0.2">
      <c r="A35" s="265"/>
      <c r="B35" s="255">
        <v>9</v>
      </c>
      <c r="C35" s="255">
        <v>42</v>
      </c>
      <c r="D35" s="255">
        <f t="shared" si="8"/>
        <v>60</v>
      </c>
      <c r="E35" s="255">
        <f t="shared" si="9"/>
        <v>24</v>
      </c>
      <c r="F35" s="255">
        <f t="shared" si="6"/>
        <v>59.999982000000003</v>
      </c>
      <c r="G35" s="271">
        <f t="shared" si="4"/>
        <v>63.440484000000005</v>
      </c>
      <c r="H35" s="273">
        <v>1.428571</v>
      </c>
      <c r="K35" s="255">
        <v>0.38356164383561642</v>
      </c>
      <c r="L35" s="255">
        <f t="shared" si="7"/>
        <v>0.66852505591240241</v>
      </c>
      <c r="O35" s="255"/>
      <c r="P35" s="262">
        <v>0.71493200744784979</v>
      </c>
      <c r="S35" s="255">
        <v>14</v>
      </c>
      <c r="T35" s="272">
        <v>0.98671999999999904</v>
      </c>
      <c r="U35" s="255">
        <f t="shared" si="3"/>
        <v>10.318446202254655</v>
      </c>
      <c r="V35" s="255">
        <f>V28</f>
        <v>52.318446202254655</v>
      </c>
      <c r="W35" s="255">
        <f t="shared" si="0"/>
        <v>31.681553797745345</v>
      </c>
      <c r="Y35" s="255">
        <f>V28</f>
        <v>52.318446202254655</v>
      </c>
      <c r="Z35" s="255">
        <f t="shared" si="1"/>
        <v>31.681553797745345</v>
      </c>
    </row>
    <row r="36" spans="1:26" x14ac:dyDescent="0.2">
      <c r="A36" s="265"/>
      <c r="B36" s="255">
        <v>10</v>
      </c>
      <c r="C36" s="255">
        <v>42</v>
      </c>
      <c r="D36" s="255">
        <f t="shared" si="8"/>
        <v>62</v>
      </c>
      <c r="E36" s="255">
        <f t="shared" si="9"/>
        <v>22</v>
      </c>
      <c r="F36" s="255">
        <f t="shared" si="6"/>
        <v>73.5</v>
      </c>
      <c r="G36" s="271">
        <f t="shared" si="4"/>
        <v>64.869055000000003</v>
      </c>
      <c r="H36" s="273">
        <v>1.75</v>
      </c>
      <c r="K36" s="255">
        <v>0.38532110091743121</v>
      </c>
      <c r="L36" s="255">
        <f t="shared" si="7"/>
        <v>0.69133925120207074</v>
      </c>
      <c r="O36" s="255"/>
      <c r="P36" s="262">
        <v>0.69133925120207074</v>
      </c>
      <c r="S36" s="255">
        <v>15</v>
      </c>
      <c r="T36" s="272">
        <v>0.98219999999999896</v>
      </c>
      <c r="U36" s="255">
        <f t="shared" si="3"/>
        <v>9.3751975747816658</v>
      </c>
      <c r="V36" s="255">
        <f>V27</f>
        <v>51.375197574781666</v>
      </c>
      <c r="W36" s="255">
        <f t="shared" si="0"/>
        <v>32.624802425218334</v>
      </c>
      <c r="Y36" s="255">
        <f>(Y35+Y37)/2</f>
        <v>52.680489849974265</v>
      </c>
      <c r="Z36" s="255">
        <f t="shared" si="1"/>
        <v>31.319510150025739</v>
      </c>
    </row>
    <row r="37" spans="1:26" x14ac:dyDescent="0.2">
      <c r="A37" s="265"/>
      <c r="B37" s="255">
        <v>11</v>
      </c>
      <c r="C37" s="255">
        <v>42</v>
      </c>
      <c r="D37" s="255">
        <f t="shared" si="8"/>
        <v>64</v>
      </c>
      <c r="E37" s="255">
        <f t="shared" si="9"/>
        <v>20</v>
      </c>
      <c r="F37" s="255">
        <f t="shared" si="6"/>
        <v>63.999977999999999</v>
      </c>
      <c r="G37" s="271">
        <f t="shared" si="4"/>
        <v>66.619055000000003</v>
      </c>
      <c r="H37" s="273">
        <v>1.523809</v>
      </c>
      <c r="K37" s="255">
        <v>0.38709677419354838</v>
      </c>
      <c r="L37" s="255">
        <f t="shared" si="7"/>
        <v>0.71493200744784979</v>
      </c>
      <c r="O37" s="255"/>
      <c r="P37" s="262">
        <v>0.66852505591240241</v>
      </c>
      <c r="S37" s="255">
        <v>16</v>
      </c>
      <c r="T37" s="272">
        <v>0.97767999999999899</v>
      </c>
      <c r="U37" s="255">
        <f t="shared" si="3"/>
        <v>8.2260260976670452</v>
      </c>
      <c r="V37" s="255">
        <f>V26</f>
        <v>50.226026097667045</v>
      </c>
      <c r="W37" s="255">
        <f t="shared" si="0"/>
        <v>33.773973902332955</v>
      </c>
      <c r="Y37" s="255">
        <f>V29</f>
        <v>53.042533497693867</v>
      </c>
      <c r="Z37" s="255">
        <f t="shared" si="1"/>
        <v>30.957466502306133</v>
      </c>
    </row>
    <row r="38" spans="1:26" x14ac:dyDescent="0.2">
      <c r="A38" s="265"/>
      <c r="B38" s="255">
        <v>12</v>
      </c>
      <c r="C38" s="255">
        <v>42</v>
      </c>
      <c r="D38" s="255">
        <f t="shared" si="8"/>
        <v>66</v>
      </c>
      <c r="E38" s="255">
        <f t="shared" si="9"/>
        <v>18</v>
      </c>
      <c r="F38" s="255">
        <f t="shared" si="6"/>
        <v>65.999976000000004</v>
      </c>
      <c r="G38" s="271">
        <f t="shared" si="4"/>
        <v>68.142864000000003</v>
      </c>
      <c r="H38" s="273">
        <v>1.571428</v>
      </c>
      <c r="K38" s="255">
        <v>0.3888888888888889</v>
      </c>
      <c r="L38" s="255">
        <f t="shared" si="7"/>
        <v>0.73932989394813842</v>
      </c>
      <c r="O38" s="255"/>
      <c r="P38" s="262">
        <v>0.6464637290672931</v>
      </c>
      <c r="S38" s="255">
        <v>17</v>
      </c>
      <c r="T38" s="272">
        <v>0.97315999999999903</v>
      </c>
      <c r="U38" s="255">
        <f t="shared" si="3"/>
        <v>6.8865350376358165</v>
      </c>
      <c r="V38" s="255">
        <f>V25</f>
        <v>48.886535037635817</v>
      </c>
      <c r="W38" s="255">
        <f t="shared" si="0"/>
        <v>35.113464962364183</v>
      </c>
      <c r="Y38" s="255">
        <f>(Y37+Y39)/2</f>
        <v>53.289711703793117</v>
      </c>
      <c r="Z38" s="255">
        <f t="shared" si="1"/>
        <v>30.71028829620688</v>
      </c>
    </row>
    <row r="39" spans="1:26" x14ac:dyDescent="0.2">
      <c r="A39" s="265"/>
      <c r="B39" s="255">
        <v>13</v>
      </c>
      <c r="C39" s="255">
        <v>42</v>
      </c>
      <c r="D39" s="255">
        <f t="shared" si="8"/>
        <v>68</v>
      </c>
      <c r="E39" s="255">
        <f t="shared" si="9"/>
        <v>16</v>
      </c>
      <c r="F39" s="255">
        <f t="shared" si="6"/>
        <v>67.999973999999995</v>
      </c>
      <c r="G39" s="271">
        <f t="shared" si="4"/>
        <v>69.714292</v>
      </c>
      <c r="H39" s="273">
        <v>1.6190469999999999</v>
      </c>
      <c r="K39" s="255">
        <v>0.39069767441860465</v>
      </c>
      <c r="L39" s="255">
        <f t="shared" si="7"/>
        <v>0.76456038670955373</v>
      </c>
      <c r="O39" s="255"/>
      <c r="P39" s="262">
        <v>0.62513042600807245</v>
      </c>
      <c r="S39" s="255">
        <v>18</v>
      </c>
      <c r="T39" s="272">
        <v>0.96863999999999895</v>
      </c>
      <c r="U39" s="255">
        <f t="shared" si="3"/>
        <v>5.3743459159971891</v>
      </c>
      <c r="V39" s="255">
        <f>V24</f>
        <v>47.374345915997189</v>
      </c>
      <c r="W39" s="255">
        <f t="shared" si="0"/>
        <v>36.625654084002811</v>
      </c>
      <c r="Y39" s="255">
        <f>V30</f>
        <v>53.536889909892373</v>
      </c>
      <c r="Z39" s="255">
        <f t="shared" si="1"/>
        <v>30.463110090107627</v>
      </c>
    </row>
    <row r="40" spans="1:26" x14ac:dyDescent="0.2">
      <c r="A40" s="265"/>
      <c r="B40" s="255">
        <v>14</v>
      </c>
      <c r="C40" s="255">
        <v>42</v>
      </c>
      <c r="D40" s="255">
        <f t="shared" si="8"/>
        <v>70</v>
      </c>
      <c r="E40" s="255">
        <f t="shared" si="9"/>
        <v>14</v>
      </c>
      <c r="F40" s="255">
        <f t="shared" si="6"/>
        <v>69.999972</v>
      </c>
      <c r="G40" s="271">
        <f t="shared" si="4"/>
        <v>71.333338999999995</v>
      </c>
      <c r="H40" s="273">
        <v>1.666666</v>
      </c>
      <c r="K40" s="255">
        <v>0.3925233644859813</v>
      </c>
      <c r="L40" s="255">
        <f t="shared" si="7"/>
        <v>0.79065189938940406</v>
      </c>
      <c r="O40" s="255"/>
      <c r="P40" s="262">
        <v>0.60450112194980599</v>
      </c>
      <c r="S40" s="255">
        <v>19</v>
      </c>
      <c r="T40" s="272">
        <v>0.96411999999999898</v>
      </c>
      <c r="U40" s="255">
        <f t="shared" si="3"/>
        <v>3.7087201536000052</v>
      </c>
      <c r="V40" s="255">
        <f>V23</f>
        <v>45.708720153600005</v>
      </c>
      <c r="W40" s="255">
        <f t="shared" si="0"/>
        <v>38.291279846399995</v>
      </c>
      <c r="Y40" s="255">
        <f>(Y39+Y41)/2</f>
        <v>53.665378445676112</v>
      </c>
      <c r="Z40" s="255">
        <f t="shared" si="1"/>
        <v>30.334621554323888</v>
      </c>
    </row>
    <row r="41" spans="1:26" x14ac:dyDescent="0.2">
      <c r="A41" s="265"/>
      <c r="B41" s="255">
        <v>15</v>
      </c>
      <c r="C41" s="255">
        <v>42</v>
      </c>
      <c r="D41" s="255">
        <f t="shared" si="8"/>
        <v>72</v>
      </c>
      <c r="E41" s="255">
        <f t="shared" si="9"/>
        <v>12</v>
      </c>
      <c r="F41" s="255">
        <f t="shared" si="6"/>
        <v>71.999970000000005</v>
      </c>
      <c r="G41" s="271">
        <f t="shared" si="4"/>
        <v>73.000005000000002</v>
      </c>
      <c r="H41" s="273">
        <v>1.7142850000000001</v>
      </c>
      <c r="K41" s="255">
        <v>0.39436619718309857</v>
      </c>
      <c r="L41" s="255">
        <f t="shared" si="7"/>
        <v>0.81763381529410972</v>
      </c>
      <c r="O41" s="255"/>
      <c r="P41" s="262">
        <v>0.58455258492546236</v>
      </c>
      <c r="S41" s="255">
        <v>20</v>
      </c>
      <c r="T41" s="272">
        <v>0.95959999999999801</v>
      </c>
      <c r="U41" s="255">
        <f t="shared" si="3"/>
        <v>1.9101599999999976</v>
      </c>
      <c r="V41" s="255">
        <f>V22</f>
        <v>43.910159999999998</v>
      </c>
      <c r="W41" s="255">
        <f t="shared" si="0"/>
        <v>40.089840000000002</v>
      </c>
      <c r="Y41" s="255">
        <f>V31</f>
        <v>53.79386698145985</v>
      </c>
      <c r="Z41" s="255">
        <f t="shared" si="1"/>
        <v>30.20613301854015</v>
      </c>
    </row>
    <row r="42" spans="1:26" x14ac:dyDescent="0.2">
      <c r="A42" s="263"/>
      <c r="B42" s="255">
        <v>16</v>
      </c>
      <c r="C42" s="255">
        <v>42</v>
      </c>
      <c r="D42" s="255">
        <f t="shared" si="8"/>
        <v>74</v>
      </c>
      <c r="E42" s="255">
        <f t="shared" si="9"/>
        <v>10</v>
      </c>
      <c r="F42" s="255">
        <f t="shared" si="6"/>
        <v>73.999967999999996</v>
      </c>
      <c r="G42" s="271">
        <f t="shared" si="4"/>
        <v>74.714290000000005</v>
      </c>
      <c r="H42" s="273">
        <v>1.7619039999999999</v>
      </c>
      <c r="K42" s="255">
        <v>0.39622641509433965</v>
      </c>
      <c r="L42" s="255">
        <f t="shared" si="7"/>
        <v>0.84553652046960681</v>
      </c>
      <c r="O42" s="255"/>
      <c r="P42" s="262">
        <v>0.5652623496229221</v>
      </c>
      <c r="S42" s="255">
        <v>21</v>
      </c>
      <c r="T42" s="272">
        <v>0.95507999999999804</v>
      </c>
      <c r="U42" s="255">
        <f t="shared" si="3"/>
        <v>0</v>
      </c>
      <c r="V42" s="255">
        <f>V21</f>
        <v>42</v>
      </c>
      <c r="W42" s="255">
        <f>V21</f>
        <v>42</v>
      </c>
      <c r="Y42" s="255">
        <f>(Y41+Y43)/2</f>
        <v>53.79386698145985</v>
      </c>
      <c r="Z42" s="255">
        <f t="shared" si="1"/>
        <v>30.20613301854015</v>
      </c>
    </row>
    <row r="43" spans="1:26" x14ac:dyDescent="0.2">
      <c r="A43" s="263"/>
      <c r="B43" s="255">
        <v>17</v>
      </c>
      <c r="C43" s="255">
        <v>42</v>
      </c>
      <c r="D43" s="255">
        <f t="shared" si="8"/>
        <v>76</v>
      </c>
      <c r="E43" s="255">
        <f t="shared" si="9"/>
        <v>8</v>
      </c>
      <c r="F43" s="255">
        <f t="shared" si="6"/>
        <v>75.999966000000001</v>
      </c>
      <c r="G43" s="271">
        <f t="shared" si="4"/>
        <v>76.476194000000007</v>
      </c>
      <c r="H43" s="273">
        <v>1.809523</v>
      </c>
      <c r="K43" s="255">
        <v>0.3981042654028436</v>
      </c>
      <c r="L43" s="255">
        <f t="shared" si="7"/>
        <v>0.87439143792099983</v>
      </c>
      <c r="O43" s="255"/>
      <c r="P43" s="262">
        <v>0.54660869208536567</v>
      </c>
      <c r="S43" s="255">
        <v>22</v>
      </c>
      <c r="T43" s="272">
        <v>0.93999999999999695</v>
      </c>
      <c r="V43" s="255">
        <f>V$42-U22</f>
        <v>40.089840000000002</v>
      </c>
      <c r="W43" s="255">
        <f t="shared" ref="W43:W63" si="10">V22</f>
        <v>43.910159999999998</v>
      </c>
      <c r="Y43" s="255">
        <f>V32</f>
        <v>53.79386698145985</v>
      </c>
      <c r="Z43" s="255">
        <f t="shared" si="1"/>
        <v>30.20613301854015</v>
      </c>
    </row>
    <row r="44" spans="1:26" x14ac:dyDescent="0.2">
      <c r="A44" s="263"/>
      <c r="B44" s="255">
        <v>18</v>
      </c>
      <c r="C44" s="255">
        <v>42</v>
      </c>
      <c r="D44" s="255">
        <f t="shared" si="8"/>
        <v>78</v>
      </c>
      <c r="E44" s="255">
        <f t="shared" si="9"/>
        <v>6</v>
      </c>
      <c r="F44" s="255">
        <f t="shared" si="6"/>
        <v>77.999964000000006</v>
      </c>
      <c r="G44" s="271">
        <f t="shared" si="4"/>
        <v>78.285717000000005</v>
      </c>
      <c r="H44" s="273">
        <v>1.8571420000000001</v>
      </c>
      <c r="K44" s="255">
        <v>0.4</v>
      </c>
      <c r="L44" s="255">
        <f t="shared" si="7"/>
        <v>0.90423106299999989</v>
      </c>
      <c r="O44" s="255"/>
      <c r="P44" s="262">
        <v>0.52857060524654853</v>
      </c>
      <c r="S44" s="255">
        <v>23</v>
      </c>
      <c r="T44" s="272">
        <v>0.93499999999999694</v>
      </c>
      <c r="V44" s="255">
        <f t="shared" ref="V44:V63" si="11">V$42-U23</f>
        <v>38.291279846399995</v>
      </c>
      <c r="W44" s="255">
        <f t="shared" si="10"/>
        <v>45.708720153600005</v>
      </c>
      <c r="Y44" s="255">
        <f>(Y43+Y45)/2</f>
        <v>53.665378445676112</v>
      </c>
      <c r="Z44" s="255">
        <f t="shared" si="1"/>
        <v>30.334621554323888</v>
      </c>
    </row>
    <row r="45" spans="1:26" x14ac:dyDescent="0.2">
      <c r="A45" s="263"/>
      <c r="B45" s="255">
        <v>19</v>
      </c>
      <c r="C45" s="255">
        <v>42</v>
      </c>
      <c r="D45" s="255">
        <f t="shared" si="8"/>
        <v>80</v>
      </c>
      <c r="E45" s="255">
        <f t="shared" si="9"/>
        <v>4</v>
      </c>
      <c r="F45" s="255">
        <f t="shared" si="6"/>
        <v>79.999961999999996</v>
      </c>
      <c r="G45" s="271">
        <f t="shared" si="4"/>
        <v>80.142859000000001</v>
      </c>
      <c r="H45" s="273">
        <v>1.9047609999999999</v>
      </c>
      <c r="K45" s="255">
        <v>0.40191387559808611</v>
      </c>
      <c r="L45" s="255">
        <f t="shared" si="7"/>
        <v>0.93508899999999995</v>
      </c>
      <c r="O45" s="255"/>
      <c r="P45" s="262">
        <v>0.51112777527341247</v>
      </c>
      <c r="S45" s="255">
        <v>24</v>
      </c>
      <c r="T45" s="272">
        <v>0.92999999999999705</v>
      </c>
      <c r="V45" s="255">
        <f t="shared" si="11"/>
        <v>36.625654084002811</v>
      </c>
      <c r="W45" s="255">
        <f t="shared" si="10"/>
        <v>47.374345915997189</v>
      </c>
      <c r="Y45" s="255">
        <f>V33</f>
        <v>53.536889909892373</v>
      </c>
      <c r="Z45" s="255">
        <f t="shared" si="1"/>
        <v>30.463110090107627</v>
      </c>
    </row>
    <row r="46" spans="1:26" x14ac:dyDescent="0.2">
      <c r="A46" s="263"/>
      <c r="B46" s="255">
        <v>20</v>
      </c>
      <c r="C46" s="255">
        <v>42</v>
      </c>
      <c r="D46" s="255">
        <f t="shared" si="8"/>
        <v>82</v>
      </c>
      <c r="E46" s="255">
        <f t="shared" si="9"/>
        <v>2</v>
      </c>
      <c r="F46" s="255">
        <f t="shared" si="6"/>
        <v>81.999960000000002</v>
      </c>
      <c r="G46" s="271">
        <f>G47-H46</f>
        <v>82.047619999999995</v>
      </c>
      <c r="H46" s="273">
        <v>1.95238</v>
      </c>
      <c r="I46" s="270">
        <v>0.99</v>
      </c>
      <c r="K46" s="255">
        <v>0.40384615384615385</v>
      </c>
      <c r="L46" s="255">
        <f t="shared" si="7"/>
        <v>0.96699999999999997</v>
      </c>
      <c r="O46" s="255"/>
      <c r="P46" s="260">
        <f>P45-0.01</f>
        <v>0.50112777527341246</v>
      </c>
      <c r="S46" s="255">
        <v>25</v>
      </c>
      <c r="T46" s="272">
        <v>0.92499999999999705</v>
      </c>
      <c r="V46" s="255">
        <f t="shared" si="11"/>
        <v>35.113464962364183</v>
      </c>
      <c r="W46" s="255">
        <f t="shared" si="10"/>
        <v>48.886535037635817</v>
      </c>
      <c r="Y46" s="255">
        <f>(Y45+Y47)/2</f>
        <v>53.289711703793117</v>
      </c>
      <c r="Z46" s="255">
        <f t="shared" si="1"/>
        <v>30.71028829620688</v>
      </c>
    </row>
    <row r="47" spans="1:26" x14ac:dyDescent="0.2">
      <c r="A47" s="263"/>
      <c r="B47" s="255">
        <v>21</v>
      </c>
      <c r="C47" s="255">
        <v>42</v>
      </c>
      <c r="D47" s="255">
        <v>84</v>
      </c>
      <c r="E47" s="255">
        <v>0</v>
      </c>
      <c r="F47" s="255">
        <f t="shared" si="6"/>
        <v>83.999958000000007</v>
      </c>
      <c r="G47" s="255">
        <v>84</v>
      </c>
      <c r="H47" s="273">
        <v>1.9999990000000001</v>
      </c>
      <c r="I47" s="270">
        <v>1</v>
      </c>
      <c r="K47" s="255">
        <v>0.40579710144927539</v>
      </c>
      <c r="L47" s="255">
        <f t="shared" si="7"/>
        <v>1</v>
      </c>
      <c r="O47" s="255"/>
      <c r="P47" s="255">
        <v>0.51147775273411999</v>
      </c>
      <c r="S47" s="255">
        <v>26</v>
      </c>
      <c r="T47" s="272">
        <v>0.91999999999999704</v>
      </c>
      <c r="V47" s="255">
        <f t="shared" si="11"/>
        <v>33.773973902332955</v>
      </c>
      <c r="W47" s="255">
        <f t="shared" si="10"/>
        <v>50.226026097667045</v>
      </c>
      <c r="Y47" s="255">
        <f>V34</f>
        <v>53.042533497693867</v>
      </c>
      <c r="Z47" s="255">
        <f t="shared" si="1"/>
        <v>30.957466502306133</v>
      </c>
    </row>
    <row r="48" spans="1:26" x14ac:dyDescent="0.2">
      <c r="A48" s="263"/>
      <c r="B48" s="255">
        <v>22</v>
      </c>
      <c r="C48" s="255">
        <v>42</v>
      </c>
      <c r="D48" s="255">
        <f>D47-2</f>
        <v>82</v>
      </c>
      <c r="E48" s="255">
        <f>E47+2</f>
        <v>2</v>
      </c>
      <c r="K48" s="255">
        <v>0.40776699029126212</v>
      </c>
      <c r="O48" s="255"/>
      <c r="P48" s="255">
        <v>0.52857060524654853</v>
      </c>
      <c r="S48" s="255">
        <v>27</v>
      </c>
      <c r="T48" s="272">
        <v>0.91499999999999704</v>
      </c>
      <c r="V48" s="255">
        <f t="shared" si="11"/>
        <v>32.624802425218334</v>
      </c>
      <c r="W48" s="255">
        <f t="shared" si="10"/>
        <v>51.375197574781666</v>
      </c>
      <c r="Y48" s="255">
        <f>(Y47+Y49)/2</f>
        <v>52.680489849974265</v>
      </c>
      <c r="Z48" s="255">
        <f t="shared" si="1"/>
        <v>31.319510150025739</v>
      </c>
    </row>
    <row r="49" spans="1:39" x14ac:dyDescent="0.2">
      <c r="A49" s="263"/>
      <c r="B49" s="255">
        <v>23</v>
      </c>
      <c r="C49" s="255">
        <v>42</v>
      </c>
      <c r="D49" s="255">
        <f t="shared" ref="D49:D89" si="12">D48-2</f>
        <v>80</v>
      </c>
      <c r="E49" s="255">
        <f t="shared" ref="E49:E89" si="13">E48+2</f>
        <v>4</v>
      </c>
      <c r="K49" s="255">
        <v>0.40975609756097559</v>
      </c>
      <c r="O49" s="255"/>
      <c r="P49" s="255">
        <v>0.54660869208536567</v>
      </c>
      <c r="S49" s="255">
        <v>28</v>
      </c>
      <c r="T49" s="272">
        <v>0.90999999999999703</v>
      </c>
      <c r="V49" s="255">
        <f t="shared" si="11"/>
        <v>31.681553797745345</v>
      </c>
      <c r="W49" s="255">
        <f t="shared" si="10"/>
        <v>52.318446202254655</v>
      </c>
      <c r="Y49" s="255">
        <f>V35</f>
        <v>52.318446202254655</v>
      </c>
      <c r="Z49" s="255">
        <f t="shared" si="1"/>
        <v>31.681553797745345</v>
      </c>
    </row>
    <row r="50" spans="1:39" x14ac:dyDescent="0.2">
      <c r="A50" s="263"/>
      <c r="B50" s="255">
        <v>24</v>
      </c>
      <c r="C50" s="255">
        <v>42</v>
      </c>
      <c r="D50" s="255">
        <f t="shared" si="12"/>
        <v>78</v>
      </c>
      <c r="E50" s="255">
        <f t="shared" si="13"/>
        <v>6</v>
      </c>
      <c r="K50" s="255">
        <v>0.41176470588235292</v>
      </c>
      <c r="O50" s="255"/>
      <c r="P50" s="255">
        <v>0.5652623496229221</v>
      </c>
      <c r="S50" s="255">
        <v>29</v>
      </c>
      <c r="T50" s="272">
        <v>0.90499999999999703</v>
      </c>
      <c r="V50" s="255">
        <f t="shared" si="11"/>
        <v>30.957466502306133</v>
      </c>
      <c r="W50" s="255">
        <f t="shared" si="10"/>
        <v>53.042533497693867</v>
      </c>
      <c r="Y50" s="255">
        <f>(Y49+Y51)/2</f>
        <v>51.846821888518164</v>
      </c>
      <c r="Z50" s="255">
        <f t="shared" si="1"/>
        <v>32.153178111481836</v>
      </c>
    </row>
    <row r="51" spans="1:39" x14ac:dyDescent="0.2">
      <c r="A51" s="263"/>
      <c r="B51" s="255">
        <v>25</v>
      </c>
      <c r="C51" s="255">
        <v>42</v>
      </c>
      <c r="D51" s="255">
        <f t="shared" si="12"/>
        <v>76</v>
      </c>
      <c r="E51" s="255">
        <f t="shared" si="13"/>
        <v>8</v>
      </c>
      <c r="K51" s="255">
        <v>0.41379310344827586</v>
      </c>
      <c r="O51" s="255"/>
      <c r="P51" s="255">
        <v>0.58455258492546236</v>
      </c>
      <c r="S51" s="255">
        <v>30</v>
      </c>
      <c r="T51" s="272">
        <v>0.89999999999999702</v>
      </c>
      <c r="V51" s="255">
        <f t="shared" si="11"/>
        <v>30.463110090107627</v>
      </c>
      <c r="W51" s="255">
        <f t="shared" si="10"/>
        <v>53.536889909892373</v>
      </c>
      <c r="Y51" s="255">
        <f>V36</f>
        <v>51.375197574781666</v>
      </c>
      <c r="Z51" s="255">
        <f t="shared" si="1"/>
        <v>32.624802425218334</v>
      </c>
    </row>
    <row r="52" spans="1:39" x14ac:dyDescent="0.2">
      <c r="A52" s="263"/>
      <c r="B52" s="255">
        <v>26</v>
      </c>
      <c r="C52" s="255">
        <v>42</v>
      </c>
      <c r="D52" s="255">
        <f t="shared" si="12"/>
        <v>74</v>
      </c>
      <c r="E52" s="255">
        <f t="shared" si="13"/>
        <v>10</v>
      </c>
      <c r="K52" s="255">
        <v>0.41584158415841582</v>
      </c>
      <c r="O52" s="255"/>
      <c r="P52" s="255">
        <v>0.60450112194980599</v>
      </c>
      <c r="S52" s="255">
        <v>31</v>
      </c>
      <c r="T52" s="272">
        <v>0.89499999999999602</v>
      </c>
      <c r="V52" s="255">
        <f t="shared" si="11"/>
        <v>30.20613301854015</v>
      </c>
      <c r="W52" s="255">
        <f t="shared" si="10"/>
        <v>53.79386698145985</v>
      </c>
      <c r="Y52" s="255">
        <f>(Y51+Y53)/2</f>
        <v>50.800611836224355</v>
      </c>
      <c r="Z52" s="255">
        <f t="shared" si="1"/>
        <v>33.199388163775645</v>
      </c>
    </row>
    <row r="53" spans="1:39" x14ac:dyDescent="0.2">
      <c r="A53" s="263"/>
      <c r="B53" s="255">
        <v>27</v>
      </c>
      <c r="C53" s="255">
        <v>42</v>
      </c>
      <c r="D53" s="255">
        <f t="shared" si="12"/>
        <v>72</v>
      </c>
      <c r="E53" s="255">
        <f t="shared" si="13"/>
        <v>12</v>
      </c>
      <c r="K53" s="255">
        <v>0.41791044776119401</v>
      </c>
      <c r="O53" s="255"/>
      <c r="P53" s="255">
        <v>0.62513042600807245</v>
      </c>
      <c r="S53" s="255">
        <v>32</v>
      </c>
      <c r="V53" s="255">
        <f t="shared" si="11"/>
        <v>30.20613301854015</v>
      </c>
      <c r="W53" s="255">
        <f t="shared" si="10"/>
        <v>53.79386698145985</v>
      </c>
      <c r="Y53" s="255">
        <f>V37</f>
        <v>50.226026097667045</v>
      </c>
      <c r="Z53" s="255">
        <f t="shared" si="1"/>
        <v>33.773973902332955</v>
      </c>
    </row>
    <row r="54" spans="1:39" x14ac:dyDescent="0.2">
      <c r="A54" s="263"/>
      <c r="B54" s="255">
        <v>28</v>
      </c>
      <c r="C54" s="255">
        <v>42</v>
      </c>
      <c r="D54" s="255">
        <f t="shared" si="12"/>
        <v>70</v>
      </c>
      <c r="E54" s="255">
        <f t="shared" si="13"/>
        <v>14</v>
      </c>
      <c r="K54" s="255">
        <v>0.42</v>
      </c>
      <c r="O54" s="255"/>
      <c r="P54" s="255">
        <v>0.6464637290672931</v>
      </c>
      <c r="S54" s="255">
        <v>33</v>
      </c>
      <c r="V54" s="255">
        <f t="shared" si="11"/>
        <v>30.463110090107627</v>
      </c>
      <c r="W54" s="255">
        <f t="shared" si="10"/>
        <v>53.536889909892373</v>
      </c>
      <c r="Y54" s="255">
        <f>(Y53+Y55)/2</f>
        <v>49.556280567651427</v>
      </c>
      <c r="Z54" s="255">
        <f t="shared" si="1"/>
        <v>34.443719432348573</v>
      </c>
    </row>
    <row r="55" spans="1:39" x14ac:dyDescent="0.2">
      <c r="A55" s="263"/>
      <c r="B55" s="255">
        <v>29</v>
      </c>
      <c r="C55" s="255">
        <v>42</v>
      </c>
      <c r="D55" s="255">
        <f t="shared" si="12"/>
        <v>68</v>
      </c>
      <c r="E55" s="255">
        <f t="shared" si="13"/>
        <v>16</v>
      </c>
      <c r="K55" s="255">
        <v>0.42211055276381909</v>
      </c>
      <c r="O55" s="255"/>
      <c r="P55" s="255">
        <v>0.66852505591240241</v>
      </c>
      <c r="S55" s="255">
        <v>34</v>
      </c>
      <c r="V55" s="255">
        <f t="shared" si="11"/>
        <v>30.957466502306133</v>
      </c>
      <c r="W55" s="255">
        <f t="shared" si="10"/>
        <v>53.042533497693867</v>
      </c>
      <c r="Y55" s="255">
        <f>V38</f>
        <v>48.886535037635817</v>
      </c>
      <c r="Z55" s="255">
        <f t="shared" si="1"/>
        <v>35.113464962364183</v>
      </c>
    </row>
    <row r="56" spans="1:39" x14ac:dyDescent="0.2">
      <c r="A56" s="263"/>
      <c r="B56" s="255">
        <v>30</v>
      </c>
      <c r="C56" s="255">
        <v>42</v>
      </c>
      <c r="D56" s="255">
        <f t="shared" si="12"/>
        <v>66</v>
      </c>
      <c r="E56" s="255">
        <f t="shared" si="13"/>
        <v>18</v>
      </c>
      <c r="K56" s="255">
        <v>0.42424242424242425</v>
      </c>
      <c r="O56" s="255"/>
      <c r="P56" s="255">
        <v>0.69133925120207074</v>
      </c>
      <c r="S56" s="255">
        <v>35</v>
      </c>
      <c r="V56" s="255">
        <f t="shared" si="11"/>
        <v>31.681553797745345</v>
      </c>
      <c r="W56" s="255">
        <f t="shared" si="10"/>
        <v>52.318446202254655</v>
      </c>
      <c r="Y56" s="255">
        <f>(Y55+Y57)/2</f>
        <v>48.130440476816503</v>
      </c>
      <c r="Z56" s="255">
        <f t="shared" si="1"/>
        <v>35.869559523183497</v>
      </c>
    </row>
    <row r="57" spans="1:39" x14ac:dyDescent="0.2">
      <c r="A57" s="263"/>
      <c r="B57" s="255">
        <v>31</v>
      </c>
      <c r="C57" s="255">
        <v>42</v>
      </c>
      <c r="D57" s="255">
        <f t="shared" si="12"/>
        <v>64</v>
      </c>
      <c r="E57" s="255">
        <f t="shared" si="13"/>
        <v>20</v>
      </c>
      <c r="K57" s="255">
        <v>0.42639593908629442</v>
      </c>
      <c r="O57" s="255"/>
      <c r="P57" s="255">
        <v>0.71493200744784979</v>
      </c>
      <c r="S57" s="255">
        <v>36</v>
      </c>
      <c r="V57" s="255">
        <f t="shared" si="11"/>
        <v>32.624802425218334</v>
      </c>
      <c r="W57" s="255">
        <f t="shared" si="10"/>
        <v>51.375197574781666</v>
      </c>
      <c r="Y57" s="255">
        <f>V39</f>
        <v>47.374345915997189</v>
      </c>
      <c r="Z57" s="255">
        <f t="shared" si="1"/>
        <v>36.625654084002811</v>
      </c>
    </row>
    <row r="58" spans="1:39" x14ac:dyDescent="0.2">
      <c r="A58" s="263"/>
      <c r="B58" s="255">
        <v>32</v>
      </c>
      <c r="C58" s="255">
        <v>42</v>
      </c>
      <c r="D58" s="255">
        <f t="shared" si="12"/>
        <v>62</v>
      </c>
      <c r="E58" s="255">
        <f t="shared" si="13"/>
        <v>22</v>
      </c>
      <c r="K58" s="255">
        <v>0.42857142857142855</v>
      </c>
      <c r="O58" s="255"/>
      <c r="P58" s="255">
        <v>0.73932989394813842</v>
      </c>
      <c r="S58" s="255">
        <v>37</v>
      </c>
      <c r="V58" s="255">
        <f t="shared" si="11"/>
        <v>33.773973902332955</v>
      </c>
      <c r="W58" s="255">
        <f t="shared" si="10"/>
        <v>50.226026097667045</v>
      </c>
      <c r="Y58" s="255">
        <f>(Y57+Y59)/2</f>
        <v>46.541533034798597</v>
      </c>
      <c r="Z58" s="255">
        <f t="shared" si="1"/>
        <v>37.458466965201403</v>
      </c>
    </row>
    <row r="59" spans="1:39" x14ac:dyDescent="0.2">
      <c r="A59" s="263"/>
      <c r="B59" s="255">
        <v>33</v>
      </c>
      <c r="C59" s="255">
        <v>42</v>
      </c>
      <c r="D59" s="255">
        <f t="shared" si="12"/>
        <v>60</v>
      </c>
      <c r="E59" s="255">
        <f t="shared" si="13"/>
        <v>24</v>
      </c>
      <c r="K59" s="255">
        <v>0.43076923076923079</v>
      </c>
      <c r="O59" s="255"/>
      <c r="P59" s="255">
        <v>0.76456038670955373</v>
      </c>
      <c r="S59" s="255">
        <v>38</v>
      </c>
      <c r="V59" s="255">
        <f t="shared" si="11"/>
        <v>35.113464962364183</v>
      </c>
      <c r="W59" s="255">
        <f t="shared" si="10"/>
        <v>48.886535037635817</v>
      </c>
      <c r="Y59" s="255">
        <f>V40</f>
        <v>45.708720153600005</v>
      </c>
      <c r="Z59" s="255">
        <f t="shared" si="1"/>
        <v>38.291279846399995</v>
      </c>
    </row>
    <row r="60" spans="1:39" x14ac:dyDescent="0.2">
      <c r="A60" s="263"/>
      <c r="B60" s="255">
        <v>34</v>
      </c>
      <c r="C60" s="255">
        <v>42</v>
      </c>
      <c r="D60" s="255">
        <f t="shared" si="12"/>
        <v>58</v>
      </c>
      <c r="E60" s="255">
        <f t="shared" si="13"/>
        <v>26</v>
      </c>
      <c r="K60" s="255">
        <v>0.4329896907216495</v>
      </c>
      <c r="O60" s="255"/>
      <c r="P60" s="255">
        <v>0.79065189938940406</v>
      </c>
      <c r="S60" s="255">
        <v>39</v>
      </c>
      <c r="V60" s="255">
        <f t="shared" si="11"/>
        <v>36.625654084002811</v>
      </c>
      <c r="W60" s="255">
        <f t="shared" si="10"/>
        <v>47.374345915997189</v>
      </c>
      <c r="Y60" s="255">
        <f>(Y59+Y61)/2</f>
        <v>44.809440076800001</v>
      </c>
      <c r="Z60" s="255">
        <f t="shared" si="1"/>
        <v>39.190559923199999</v>
      </c>
      <c r="AM60" s="255">
        <f>Y84</f>
        <v>30.20613301854015</v>
      </c>
    </row>
    <row r="61" spans="1:39" x14ac:dyDescent="0.2">
      <c r="B61" s="255">
        <v>35</v>
      </c>
      <c r="C61" s="255">
        <v>42</v>
      </c>
      <c r="D61" s="255">
        <f t="shared" si="12"/>
        <v>56</v>
      </c>
      <c r="E61" s="255">
        <f t="shared" si="13"/>
        <v>28</v>
      </c>
      <c r="K61" s="255">
        <v>0.43523316062176165</v>
      </c>
      <c r="O61" s="255"/>
      <c r="P61" s="255">
        <v>0.81763381529410972</v>
      </c>
      <c r="S61" s="255">
        <v>40</v>
      </c>
      <c r="V61" s="255">
        <f t="shared" si="11"/>
        <v>38.291279846399995</v>
      </c>
      <c r="W61" s="255">
        <f t="shared" si="10"/>
        <v>45.708720153600005</v>
      </c>
      <c r="Y61" s="255">
        <f>V41</f>
        <v>43.910159999999998</v>
      </c>
      <c r="Z61" s="255">
        <f t="shared" si="1"/>
        <v>40.089840000000002</v>
      </c>
    </row>
    <row r="62" spans="1:39" x14ac:dyDescent="0.2">
      <c r="B62" s="255">
        <v>36</v>
      </c>
      <c r="C62" s="255">
        <v>42</v>
      </c>
      <c r="D62" s="255">
        <f t="shared" si="12"/>
        <v>54</v>
      </c>
      <c r="E62" s="255">
        <f t="shared" si="13"/>
        <v>30</v>
      </c>
      <c r="K62" s="255">
        <v>0.4375</v>
      </c>
      <c r="O62" s="255"/>
      <c r="P62" s="255">
        <v>0.84553652046960681</v>
      </c>
      <c r="S62" s="255">
        <v>41</v>
      </c>
      <c r="V62" s="255">
        <f t="shared" si="11"/>
        <v>40.089840000000002</v>
      </c>
      <c r="W62" s="255">
        <f t="shared" si="10"/>
        <v>43.910159999999998</v>
      </c>
      <c r="Y62" s="255">
        <f>(Y61+Y63)/2</f>
        <v>42.955079999999995</v>
      </c>
      <c r="Z62" s="255">
        <f t="shared" si="1"/>
        <v>41.044920000000005</v>
      </c>
    </row>
    <row r="63" spans="1:39" x14ac:dyDescent="0.2">
      <c r="B63" s="255">
        <v>37</v>
      </c>
      <c r="C63" s="255">
        <v>42</v>
      </c>
      <c r="D63" s="255">
        <f t="shared" si="12"/>
        <v>52</v>
      </c>
      <c r="E63" s="255">
        <f t="shared" si="13"/>
        <v>32</v>
      </c>
      <c r="K63" s="255">
        <v>0.43979057591623039</v>
      </c>
      <c r="O63" s="255"/>
      <c r="P63" s="255">
        <v>0.87439143792099983</v>
      </c>
      <c r="S63" s="255">
        <v>42</v>
      </c>
      <c r="V63" s="255">
        <f t="shared" si="11"/>
        <v>42</v>
      </c>
      <c r="W63" s="255">
        <f t="shared" si="10"/>
        <v>42</v>
      </c>
      <c r="Y63" s="255">
        <f>V42</f>
        <v>42</v>
      </c>
      <c r="Z63" s="255">
        <f>Y21</f>
        <v>42</v>
      </c>
    </row>
    <row r="64" spans="1:39" x14ac:dyDescent="0.2">
      <c r="B64" s="255">
        <v>38</v>
      </c>
      <c r="C64" s="255">
        <v>42</v>
      </c>
      <c r="D64" s="255">
        <f t="shared" si="12"/>
        <v>50</v>
      </c>
      <c r="E64" s="255">
        <f t="shared" si="13"/>
        <v>34</v>
      </c>
      <c r="K64" s="255">
        <v>0.44210526315789472</v>
      </c>
      <c r="O64" s="255"/>
      <c r="P64" s="255">
        <v>0.90423106299999989</v>
      </c>
      <c r="S64" s="255">
        <v>43</v>
      </c>
      <c r="Y64" s="255">
        <f>(Y63+Y65)/2</f>
        <v>41.044920000000005</v>
      </c>
      <c r="Z64" s="255">
        <f t="shared" ref="Z64:Z105" si="14">Y22</f>
        <v>42.955079999999995</v>
      </c>
    </row>
    <row r="65" spans="2:26" x14ac:dyDescent="0.2">
      <c r="B65" s="255">
        <v>39</v>
      </c>
      <c r="C65" s="255">
        <v>42</v>
      </c>
      <c r="D65" s="255">
        <f t="shared" si="12"/>
        <v>48</v>
      </c>
      <c r="E65" s="255">
        <f t="shared" si="13"/>
        <v>36</v>
      </c>
      <c r="K65" s="255">
        <v>0.44444444444444442</v>
      </c>
      <c r="O65" s="255"/>
      <c r="P65" s="255">
        <v>0.93508899999999995</v>
      </c>
      <c r="S65" s="255">
        <v>44</v>
      </c>
      <c r="Y65" s="255">
        <f>V43</f>
        <v>40.089840000000002</v>
      </c>
      <c r="Z65" s="255">
        <f t="shared" si="14"/>
        <v>43.910159999999998</v>
      </c>
    </row>
    <row r="66" spans="2:26" x14ac:dyDescent="0.2">
      <c r="B66" s="255">
        <v>40</v>
      </c>
      <c r="C66" s="255">
        <v>42</v>
      </c>
      <c r="D66" s="255">
        <f t="shared" si="12"/>
        <v>46</v>
      </c>
      <c r="E66" s="255">
        <f t="shared" si="13"/>
        <v>38</v>
      </c>
      <c r="K66" s="255">
        <v>0.44680851063829785</v>
      </c>
      <c r="O66" s="255"/>
      <c r="P66" s="255">
        <v>0.96699999999999997</v>
      </c>
      <c r="S66" s="255">
        <v>45</v>
      </c>
      <c r="Y66" s="255">
        <f>(Y65+Y67)/2</f>
        <v>39.190559923199999</v>
      </c>
      <c r="Z66" s="255">
        <f t="shared" si="14"/>
        <v>44.809440076800001</v>
      </c>
    </row>
    <row r="67" spans="2:26" x14ac:dyDescent="0.2">
      <c r="B67" s="255">
        <v>41</v>
      </c>
      <c r="C67" s="255">
        <v>42</v>
      </c>
      <c r="D67" s="255">
        <f t="shared" si="12"/>
        <v>44</v>
      </c>
      <c r="E67" s="255">
        <f t="shared" si="13"/>
        <v>40</v>
      </c>
      <c r="K67" s="255">
        <v>0.44919786096256686</v>
      </c>
      <c r="O67" s="255"/>
      <c r="P67" s="255">
        <v>1</v>
      </c>
      <c r="S67" s="255">
        <v>46</v>
      </c>
      <c r="Y67" s="255">
        <f>V44</f>
        <v>38.291279846399995</v>
      </c>
      <c r="Z67" s="255">
        <f t="shared" si="14"/>
        <v>45.708720153600005</v>
      </c>
    </row>
    <row r="68" spans="2:26" x14ac:dyDescent="0.2">
      <c r="B68" s="255">
        <v>42</v>
      </c>
      <c r="C68" s="255">
        <v>42</v>
      </c>
      <c r="D68" s="255">
        <f t="shared" si="12"/>
        <v>42</v>
      </c>
      <c r="E68" s="255">
        <f t="shared" si="13"/>
        <v>42</v>
      </c>
      <c r="K68" s="255">
        <v>0.45161290322580644</v>
      </c>
      <c r="O68" s="255"/>
      <c r="S68" s="255">
        <v>47</v>
      </c>
      <c r="Y68" s="255">
        <f>(Y67+Y69)/2</f>
        <v>37.458466965201403</v>
      </c>
      <c r="Z68" s="255">
        <f t="shared" si="14"/>
        <v>46.541533034798597</v>
      </c>
    </row>
    <row r="69" spans="2:26" x14ac:dyDescent="0.2">
      <c r="B69" s="255">
        <v>43</v>
      </c>
      <c r="C69" s="255">
        <v>42</v>
      </c>
      <c r="D69" s="255">
        <f t="shared" si="12"/>
        <v>40</v>
      </c>
      <c r="E69" s="255">
        <f t="shared" si="13"/>
        <v>44</v>
      </c>
      <c r="K69" s="255">
        <v>0.45405405405405408</v>
      </c>
      <c r="O69" s="255"/>
      <c r="S69" s="255">
        <v>48</v>
      </c>
      <c r="Y69" s="255">
        <f>V45</f>
        <v>36.625654084002811</v>
      </c>
      <c r="Z69" s="255">
        <f t="shared" si="14"/>
        <v>47.374345915997189</v>
      </c>
    </row>
    <row r="70" spans="2:26" x14ac:dyDescent="0.2">
      <c r="B70" s="255">
        <v>44</v>
      </c>
      <c r="C70" s="255">
        <v>42</v>
      </c>
      <c r="D70" s="255">
        <f t="shared" si="12"/>
        <v>38</v>
      </c>
      <c r="E70" s="255">
        <f t="shared" si="13"/>
        <v>46</v>
      </c>
      <c r="K70" s="255">
        <v>0.45652173913043476</v>
      </c>
      <c r="O70" s="255"/>
      <c r="S70" s="255">
        <v>49</v>
      </c>
      <c r="Y70" s="255">
        <f>(Y69+Y71)/2</f>
        <v>35.869559523183497</v>
      </c>
      <c r="Z70" s="255">
        <f t="shared" si="14"/>
        <v>48.130440476816503</v>
      </c>
    </row>
    <row r="71" spans="2:26" x14ac:dyDescent="0.2">
      <c r="B71" s="255">
        <v>45</v>
      </c>
      <c r="C71" s="255">
        <v>42</v>
      </c>
      <c r="D71" s="255">
        <f t="shared" si="12"/>
        <v>36</v>
      </c>
      <c r="E71" s="255">
        <f t="shared" si="13"/>
        <v>48</v>
      </c>
      <c r="K71" s="255">
        <v>0.45901639344262296</v>
      </c>
      <c r="O71" s="255"/>
      <c r="S71" s="255">
        <v>50</v>
      </c>
      <c r="Y71" s="255">
        <f>V46</f>
        <v>35.113464962364183</v>
      </c>
      <c r="Z71" s="255">
        <f t="shared" si="14"/>
        <v>48.886535037635817</v>
      </c>
    </row>
    <row r="72" spans="2:26" x14ac:dyDescent="0.2">
      <c r="B72" s="255">
        <v>46</v>
      </c>
      <c r="C72" s="255">
        <v>42</v>
      </c>
      <c r="D72" s="255">
        <f t="shared" si="12"/>
        <v>34</v>
      </c>
      <c r="E72" s="255">
        <f t="shared" si="13"/>
        <v>50</v>
      </c>
      <c r="K72" s="255">
        <v>0.46153846153846156</v>
      </c>
      <c r="O72" s="255"/>
      <c r="S72" s="255">
        <v>51</v>
      </c>
      <c r="Y72" s="255">
        <f>(Y71+Y73)/2</f>
        <v>34.443719432348573</v>
      </c>
      <c r="Z72" s="255">
        <f t="shared" si="14"/>
        <v>49.556280567651427</v>
      </c>
    </row>
    <row r="73" spans="2:26" x14ac:dyDescent="0.2">
      <c r="B73" s="255">
        <v>47</v>
      </c>
      <c r="C73" s="255">
        <v>42</v>
      </c>
      <c r="D73" s="255">
        <f t="shared" si="12"/>
        <v>32</v>
      </c>
      <c r="E73" s="255">
        <f t="shared" si="13"/>
        <v>52</v>
      </c>
      <c r="K73" s="255">
        <v>0.46408839779005523</v>
      </c>
      <c r="O73" s="255"/>
      <c r="S73" s="255">
        <v>52</v>
      </c>
      <c r="Y73" s="255">
        <f>V47</f>
        <v>33.773973902332955</v>
      </c>
      <c r="Z73" s="255">
        <f t="shared" si="14"/>
        <v>50.226026097667045</v>
      </c>
    </row>
    <row r="74" spans="2:26" x14ac:dyDescent="0.2">
      <c r="B74" s="255">
        <v>48</v>
      </c>
      <c r="C74" s="255">
        <v>42</v>
      </c>
      <c r="D74" s="255">
        <f t="shared" si="12"/>
        <v>30</v>
      </c>
      <c r="E74" s="255">
        <f t="shared" si="13"/>
        <v>54</v>
      </c>
      <c r="K74" s="255">
        <v>0.46666666666666667</v>
      </c>
      <c r="O74" s="255"/>
      <c r="S74" s="255">
        <v>53</v>
      </c>
      <c r="Y74" s="255">
        <f>(Y73+Y75)/2</f>
        <v>33.199388163775645</v>
      </c>
      <c r="Z74" s="255">
        <f t="shared" si="14"/>
        <v>50.800611836224355</v>
      </c>
    </row>
    <row r="75" spans="2:26" x14ac:dyDescent="0.2">
      <c r="B75" s="255">
        <v>49</v>
      </c>
      <c r="C75" s="255">
        <v>42</v>
      </c>
      <c r="D75" s="255">
        <f t="shared" si="12"/>
        <v>28</v>
      </c>
      <c r="E75" s="255">
        <f t="shared" si="13"/>
        <v>56</v>
      </c>
      <c r="K75" s="255">
        <v>0.46927374301675978</v>
      </c>
      <c r="O75" s="255"/>
      <c r="S75" s="255">
        <v>54</v>
      </c>
      <c r="Y75" s="255">
        <f>V48</f>
        <v>32.624802425218334</v>
      </c>
      <c r="Z75" s="255">
        <f t="shared" si="14"/>
        <v>51.375197574781666</v>
      </c>
    </row>
    <row r="76" spans="2:26" x14ac:dyDescent="0.2">
      <c r="B76" s="255">
        <v>50</v>
      </c>
      <c r="C76" s="255">
        <v>42</v>
      </c>
      <c r="D76" s="255">
        <f t="shared" si="12"/>
        <v>26</v>
      </c>
      <c r="E76" s="255">
        <f t="shared" si="13"/>
        <v>58</v>
      </c>
      <c r="K76" s="255">
        <v>0.47191011235955055</v>
      </c>
      <c r="O76" s="255"/>
      <c r="S76" s="255">
        <v>55</v>
      </c>
      <c r="Y76" s="255">
        <f>(Y75+Y77)/2</f>
        <v>32.153178111481836</v>
      </c>
      <c r="Z76" s="255">
        <f t="shared" si="14"/>
        <v>51.846821888518164</v>
      </c>
    </row>
    <row r="77" spans="2:26" x14ac:dyDescent="0.2">
      <c r="B77" s="255">
        <v>51</v>
      </c>
      <c r="C77" s="255">
        <v>42</v>
      </c>
      <c r="D77" s="255">
        <f t="shared" si="12"/>
        <v>24</v>
      </c>
      <c r="E77" s="255">
        <f t="shared" si="13"/>
        <v>60</v>
      </c>
      <c r="K77" s="255">
        <v>0.47457627118644069</v>
      </c>
      <c r="O77" s="255"/>
      <c r="S77" s="255">
        <v>56</v>
      </c>
      <c r="Y77" s="255">
        <f>V49</f>
        <v>31.681553797745345</v>
      </c>
      <c r="Z77" s="255">
        <f t="shared" si="14"/>
        <v>52.318446202254655</v>
      </c>
    </row>
    <row r="78" spans="2:26" x14ac:dyDescent="0.2">
      <c r="B78" s="255">
        <v>52</v>
      </c>
      <c r="C78" s="255">
        <v>42</v>
      </c>
      <c r="D78" s="255">
        <f t="shared" si="12"/>
        <v>22</v>
      </c>
      <c r="E78" s="255">
        <f t="shared" si="13"/>
        <v>62</v>
      </c>
      <c r="K78" s="255">
        <v>0.47727272727272729</v>
      </c>
      <c r="O78" s="255"/>
      <c r="S78" s="255">
        <v>57</v>
      </c>
      <c r="Y78" s="255">
        <f>(Y77+Y79)/2</f>
        <v>31.319510150025739</v>
      </c>
      <c r="Z78" s="255">
        <f t="shared" si="14"/>
        <v>52.680489849974265</v>
      </c>
    </row>
    <row r="79" spans="2:26" x14ac:dyDescent="0.2">
      <c r="B79" s="255">
        <v>53</v>
      </c>
      <c r="C79" s="255">
        <v>42</v>
      </c>
      <c r="D79" s="255">
        <f t="shared" si="12"/>
        <v>20</v>
      </c>
      <c r="E79" s="255">
        <f t="shared" si="13"/>
        <v>64</v>
      </c>
      <c r="K79" s="255">
        <v>0.48</v>
      </c>
      <c r="O79" s="255"/>
      <c r="S79" s="255">
        <v>58</v>
      </c>
      <c r="Y79" s="255">
        <f>V50</f>
        <v>30.957466502306133</v>
      </c>
      <c r="Z79" s="255">
        <f t="shared" si="14"/>
        <v>53.042533497693867</v>
      </c>
    </row>
    <row r="80" spans="2:26" x14ac:dyDescent="0.2">
      <c r="B80" s="255">
        <v>54</v>
      </c>
      <c r="C80" s="255">
        <v>42</v>
      </c>
      <c r="D80" s="255">
        <f t="shared" si="12"/>
        <v>18</v>
      </c>
      <c r="E80" s="255">
        <f t="shared" si="13"/>
        <v>66</v>
      </c>
      <c r="K80" s="255">
        <v>0.48275862068965519</v>
      </c>
      <c r="O80" s="255"/>
      <c r="S80" s="255">
        <v>59</v>
      </c>
      <c r="Y80" s="255">
        <f>(Y79+Y81)/2</f>
        <v>30.71028829620688</v>
      </c>
      <c r="Z80" s="255">
        <f t="shared" si="14"/>
        <v>53.289711703793117</v>
      </c>
    </row>
    <row r="81" spans="2:26" x14ac:dyDescent="0.2">
      <c r="B81" s="255">
        <v>55</v>
      </c>
      <c r="C81" s="255">
        <v>42</v>
      </c>
      <c r="D81" s="255">
        <f t="shared" si="12"/>
        <v>16</v>
      </c>
      <c r="E81" s="255">
        <f t="shared" si="13"/>
        <v>68</v>
      </c>
      <c r="K81" s="255">
        <v>0.48554913294797686</v>
      </c>
      <c r="O81" s="255"/>
      <c r="S81" s="255">
        <v>60</v>
      </c>
      <c r="Y81" s="255">
        <f>V51</f>
        <v>30.463110090107627</v>
      </c>
      <c r="Z81" s="255">
        <f t="shared" si="14"/>
        <v>53.536889909892373</v>
      </c>
    </row>
    <row r="82" spans="2:26" x14ac:dyDescent="0.2">
      <c r="B82" s="255">
        <v>56</v>
      </c>
      <c r="C82" s="255">
        <v>42</v>
      </c>
      <c r="D82" s="255">
        <f t="shared" si="12"/>
        <v>14</v>
      </c>
      <c r="E82" s="255">
        <f t="shared" si="13"/>
        <v>70</v>
      </c>
      <c r="K82" s="255">
        <v>0.48837209302325579</v>
      </c>
      <c r="O82" s="255"/>
      <c r="S82" s="255">
        <v>61</v>
      </c>
      <c r="Y82" s="255">
        <f>(Y81+Y83)/2</f>
        <v>30.334621554323888</v>
      </c>
      <c r="Z82" s="255">
        <f t="shared" si="14"/>
        <v>53.665378445676112</v>
      </c>
    </row>
    <row r="83" spans="2:26" x14ac:dyDescent="0.2">
      <c r="B83" s="255">
        <v>57</v>
      </c>
      <c r="C83" s="255">
        <v>42</v>
      </c>
      <c r="D83" s="255">
        <f t="shared" si="12"/>
        <v>12</v>
      </c>
      <c r="E83" s="255">
        <f t="shared" si="13"/>
        <v>72</v>
      </c>
      <c r="K83" s="255">
        <v>0.49122807017543857</v>
      </c>
      <c r="O83" s="255"/>
      <c r="S83" s="255">
        <v>62</v>
      </c>
      <c r="Y83" s="255">
        <f>V52</f>
        <v>30.20613301854015</v>
      </c>
      <c r="Z83" s="255">
        <f t="shared" si="14"/>
        <v>53.79386698145985</v>
      </c>
    </row>
    <row r="84" spans="2:26" x14ac:dyDescent="0.2">
      <c r="B84" s="255">
        <v>58</v>
      </c>
      <c r="C84" s="255">
        <v>42</v>
      </c>
      <c r="D84" s="255">
        <f t="shared" si="12"/>
        <v>10</v>
      </c>
      <c r="E84" s="255">
        <f t="shared" si="13"/>
        <v>74</v>
      </c>
      <c r="K84" s="255">
        <v>0.49411764705882355</v>
      </c>
      <c r="O84" s="255"/>
      <c r="S84" s="255">
        <v>63</v>
      </c>
      <c r="Y84" s="255">
        <f>(Y83+Y85)/2</f>
        <v>30.20613301854015</v>
      </c>
      <c r="Z84" s="255">
        <f t="shared" si="14"/>
        <v>53.79386698145985</v>
      </c>
    </row>
    <row r="85" spans="2:26" x14ac:dyDescent="0.2">
      <c r="B85" s="255">
        <v>59</v>
      </c>
      <c r="C85" s="255">
        <v>42</v>
      </c>
      <c r="D85" s="255">
        <f t="shared" si="12"/>
        <v>8</v>
      </c>
      <c r="E85" s="255">
        <f t="shared" si="13"/>
        <v>76</v>
      </c>
      <c r="K85" s="255">
        <v>0.49704142011834318</v>
      </c>
      <c r="O85" s="255"/>
      <c r="S85" s="255">
        <v>64</v>
      </c>
      <c r="Y85" s="255">
        <f>V53</f>
        <v>30.20613301854015</v>
      </c>
      <c r="Z85" s="255">
        <f t="shared" si="14"/>
        <v>53.79386698145985</v>
      </c>
    </row>
    <row r="86" spans="2:26" x14ac:dyDescent="0.2">
      <c r="B86" s="255">
        <v>60</v>
      </c>
      <c r="C86" s="255">
        <v>42</v>
      </c>
      <c r="D86" s="255">
        <f t="shared" si="12"/>
        <v>6</v>
      </c>
      <c r="E86" s="255">
        <f t="shared" si="13"/>
        <v>78</v>
      </c>
      <c r="K86" s="255">
        <v>0.5</v>
      </c>
      <c r="O86" s="255"/>
      <c r="S86" s="255">
        <v>65</v>
      </c>
      <c r="Y86" s="255">
        <f>(Y85+Y87)/2</f>
        <v>30.334621554323888</v>
      </c>
      <c r="Z86" s="255">
        <f t="shared" si="14"/>
        <v>53.665378445676112</v>
      </c>
    </row>
    <row r="87" spans="2:26" x14ac:dyDescent="0.2">
      <c r="B87" s="255">
        <v>61</v>
      </c>
      <c r="C87" s="255">
        <v>42</v>
      </c>
      <c r="D87" s="255">
        <f t="shared" si="12"/>
        <v>4</v>
      </c>
      <c r="E87" s="255">
        <f t="shared" si="13"/>
        <v>80</v>
      </c>
      <c r="K87" s="255">
        <v>0.50299401197604787</v>
      </c>
      <c r="O87" s="255"/>
      <c r="S87" s="255">
        <v>66</v>
      </c>
      <c r="Y87" s="255">
        <f>V54</f>
        <v>30.463110090107627</v>
      </c>
      <c r="Z87" s="255">
        <f t="shared" si="14"/>
        <v>53.536889909892373</v>
      </c>
    </row>
    <row r="88" spans="2:26" x14ac:dyDescent="0.2">
      <c r="B88" s="255">
        <v>62</v>
      </c>
      <c r="C88" s="255">
        <v>42</v>
      </c>
      <c r="D88" s="255">
        <f t="shared" si="12"/>
        <v>2</v>
      </c>
      <c r="E88" s="255">
        <f t="shared" si="13"/>
        <v>82</v>
      </c>
      <c r="K88" s="255">
        <v>0.50602409638554213</v>
      </c>
      <c r="O88" s="255"/>
      <c r="S88" s="255">
        <v>67</v>
      </c>
      <c r="Y88" s="255">
        <f>(Y87+Y89)/2</f>
        <v>30.71028829620688</v>
      </c>
      <c r="Z88" s="255">
        <f t="shared" si="14"/>
        <v>53.289711703793117</v>
      </c>
    </row>
    <row r="89" spans="2:26" x14ac:dyDescent="0.2">
      <c r="B89" s="255">
        <v>63</v>
      </c>
      <c r="C89" s="255">
        <v>42</v>
      </c>
      <c r="D89" s="255">
        <f t="shared" si="12"/>
        <v>0</v>
      </c>
      <c r="E89" s="255">
        <f t="shared" si="13"/>
        <v>84</v>
      </c>
      <c r="K89" s="255">
        <v>0.50909090909090904</v>
      </c>
      <c r="O89" s="255"/>
      <c r="S89" s="255">
        <v>68</v>
      </c>
      <c r="Y89" s="255">
        <f>V55</f>
        <v>30.957466502306133</v>
      </c>
      <c r="Z89" s="255">
        <f t="shared" si="14"/>
        <v>53.042533497693867</v>
      </c>
    </row>
    <row r="90" spans="2:26" x14ac:dyDescent="0.2">
      <c r="B90" s="255">
        <v>64</v>
      </c>
      <c r="C90" s="255">
        <v>42</v>
      </c>
      <c r="D90" s="255">
        <f>D89+2</f>
        <v>2</v>
      </c>
      <c r="E90" s="255">
        <f>E89-2</f>
        <v>82</v>
      </c>
      <c r="K90" s="255">
        <v>0.51219512195121952</v>
      </c>
      <c r="O90" s="255"/>
      <c r="S90" s="255">
        <v>69</v>
      </c>
      <c r="Y90" s="255">
        <f>(Y89+Y91)/2</f>
        <v>31.319510150025739</v>
      </c>
      <c r="Z90" s="255">
        <f t="shared" si="14"/>
        <v>52.680489849974265</v>
      </c>
    </row>
    <row r="91" spans="2:26" x14ac:dyDescent="0.2">
      <c r="B91" s="255">
        <v>65</v>
      </c>
      <c r="C91" s="255">
        <v>42</v>
      </c>
      <c r="D91" s="255">
        <f t="shared" ref="D91:D110" si="15">D90+2</f>
        <v>4</v>
      </c>
      <c r="E91" s="255">
        <f t="shared" ref="E91:E110" si="16">E90-2</f>
        <v>80</v>
      </c>
      <c r="K91" s="255">
        <v>0.51533742331288346</v>
      </c>
      <c r="O91" s="255"/>
      <c r="S91" s="255">
        <v>70</v>
      </c>
      <c r="Y91" s="255">
        <f>V56</f>
        <v>31.681553797745345</v>
      </c>
      <c r="Z91" s="255">
        <f t="shared" si="14"/>
        <v>52.318446202254655</v>
      </c>
    </row>
    <row r="92" spans="2:26" x14ac:dyDescent="0.2">
      <c r="B92" s="255">
        <v>66</v>
      </c>
      <c r="C92" s="255">
        <v>42</v>
      </c>
      <c r="D92" s="255">
        <f t="shared" si="15"/>
        <v>6</v>
      </c>
      <c r="E92" s="255">
        <f t="shared" si="16"/>
        <v>78</v>
      </c>
      <c r="K92" s="255">
        <v>0.51851851851851849</v>
      </c>
      <c r="O92" s="255"/>
      <c r="S92" s="255">
        <v>71</v>
      </c>
      <c r="Y92" s="255">
        <f>(Y91+Y93)/2</f>
        <v>32.153178111481836</v>
      </c>
      <c r="Z92" s="255">
        <f t="shared" si="14"/>
        <v>51.846821888518164</v>
      </c>
    </row>
    <row r="93" spans="2:26" x14ac:dyDescent="0.2">
      <c r="B93" s="255">
        <v>67</v>
      </c>
      <c r="C93" s="255">
        <v>42</v>
      </c>
      <c r="D93" s="255">
        <f t="shared" si="15"/>
        <v>8</v>
      </c>
      <c r="E93" s="255">
        <f t="shared" si="16"/>
        <v>76</v>
      </c>
      <c r="K93" s="255">
        <v>0.52173913043478259</v>
      </c>
      <c r="O93" s="255"/>
      <c r="S93" s="255">
        <v>72</v>
      </c>
      <c r="Y93" s="255">
        <f>V57</f>
        <v>32.624802425218334</v>
      </c>
      <c r="Z93" s="255">
        <f t="shared" si="14"/>
        <v>51.375197574781666</v>
      </c>
    </row>
    <row r="94" spans="2:26" x14ac:dyDescent="0.2">
      <c r="B94" s="255">
        <v>68</v>
      </c>
      <c r="C94" s="255">
        <v>42</v>
      </c>
      <c r="D94" s="255">
        <f t="shared" si="15"/>
        <v>10</v>
      </c>
      <c r="E94" s="255">
        <f t="shared" si="16"/>
        <v>74</v>
      </c>
      <c r="K94" s="255">
        <v>0.52500000000000002</v>
      </c>
      <c r="O94" s="255"/>
      <c r="S94" s="255">
        <v>73</v>
      </c>
      <c r="Y94" s="255">
        <f>(Y93+Y95)/2</f>
        <v>33.199388163775645</v>
      </c>
      <c r="Z94" s="255">
        <f t="shared" si="14"/>
        <v>50.800611836224355</v>
      </c>
    </row>
    <row r="95" spans="2:26" x14ac:dyDescent="0.2">
      <c r="B95" s="255">
        <v>69</v>
      </c>
      <c r="C95" s="255">
        <v>42</v>
      </c>
      <c r="D95" s="255">
        <f t="shared" si="15"/>
        <v>12</v>
      </c>
      <c r="E95" s="255">
        <f t="shared" si="16"/>
        <v>72</v>
      </c>
      <c r="K95" s="255">
        <v>0.52830188679245282</v>
      </c>
      <c r="O95" s="255"/>
      <c r="S95" s="255">
        <v>74</v>
      </c>
      <c r="Y95" s="255">
        <f>V58</f>
        <v>33.773973902332955</v>
      </c>
      <c r="Z95" s="255">
        <f t="shared" si="14"/>
        <v>50.226026097667045</v>
      </c>
    </row>
    <row r="96" spans="2:26" x14ac:dyDescent="0.2">
      <c r="B96" s="255">
        <v>70</v>
      </c>
      <c r="C96" s="255">
        <v>42</v>
      </c>
      <c r="D96" s="255">
        <f t="shared" si="15"/>
        <v>14</v>
      </c>
      <c r="E96" s="255">
        <f t="shared" si="16"/>
        <v>70</v>
      </c>
      <c r="K96" s="255">
        <v>0.53164556962025311</v>
      </c>
      <c r="O96" s="255"/>
      <c r="S96" s="255">
        <v>75</v>
      </c>
      <c r="Y96" s="255">
        <f>(Y95+Y97)/2</f>
        <v>34.443719432348573</v>
      </c>
      <c r="Z96" s="255">
        <f t="shared" si="14"/>
        <v>49.556280567651427</v>
      </c>
    </row>
    <row r="97" spans="2:26" x14ac:dyDescent="0.2">
      <c r="B97" s="255">
        <v>71</v>
      </c>
      <c r="C97" s="255">
        <v>42</v>
      </c>
      <c r="D97" s="255">
        <f t="shared" si="15"/>
        <v>16</v>
      </c>
      <c r="E97" s="255">
        <f t="shared" si="16"/>
        <v>68</v>
      </c>
      <c r="K97" s="255">
        <v>0.53503184713375795</v>
      </c>
      <c r="O97" s="255"/>
      <c r="S97" s="255">
        <v>76</v>
      </c>
      <c r="Y97" s="255">
        <f>V59</f>
        <v>35.113464962364183</v>
      </c>
      <c r="Z97" s="255">
        <f t="shared" si="14"/>
        <v>48.886535037635817</v>
      </c>
    </row>
    <row r="98" spans="2:26" x14ac:dyDescent="0.2">
      <c r="B98" s="255">
        <v>72</v>
      </c>
      <c r="C98" s="255">
        <v>42</v>
      </c>
      <c r="D98" s="255">
        <f t="shared" si="15"/>
        <v>18</v>
      </c>
      <c r="E98" s="255">
        <f t="shared" si="16"/>
        <v>66</v>
      </c>
      <c r="K98" s="255">
        <v>0.53846153846153844</v>
      </c>
      <c r="O98" s="255"/>
      <c r="S98" s="255">
        <v>77</v>
      </c>
      <c r="Y98" s="255">
        <f>(Y97+Y99)/2</f>
        <v>35.869559523183497</v>
      </c>
      <c r="Z98" s="255">
        <f t="shared" si="14"/>
        <v>48.130440476816503</v>
      </c>
    </row>
    <row r="99" spans="2:26" x14ac:dyDescent="0.2">
      <c r="B99" s="255">
        <v>73</v>
      </c>
      <c r="C99" s="255">
        <v>42</v>
      </c>
      <c r="D99" s="255">
        <f t="shared" si="15"/>
        <v>20</v>
      </c>
      <c r="E99" s="255">
        <f t="shared" si="16"/>
        <v>64</v>
      </c>
      <c r="K99" s="255">
        <v>0.54193548387096779</v>
      </c>
      <c r="O99" s="255"/>
      <c r="S99" s="255">
        <v>78</v>
      </c>
      <c r="Y99" s="255">
        <f>V60</f>
        <v>36.625654084002811</v>
      </c>
      <c r="Z99" s="255">
        <f t="shared" si="14"/>
        <v>47.374345915997189</v>
      </c>
    </row>
    <row r="100" spans="2:26" x14ac:dyDescent="0.2">
      <c r="B100" s="255">
        <v>74</v>
      </c>
      <c r="C100" s="255">
        <v>42</v>
      </c>
      <c r="D100" s="255">
        <f t="shared" si="15"/>
        <v>22</v>
      </c>
      <c r="E100" s="255">
        <f t="shared" si="16"/>
        <v>62</v>
      </c>
      <c r="K100" s="255">
        <v>0.54545454545454541</v>
      </c>
      <c r="O100" s="255"/>
      <c r="S100" s="255">
        <v>79</v>
      </c>
      <c r="Y100" s="255">
        <f>(Y99+Y101)/2</f>
        <v>37.458466965201403</v>
      </c>
      <c r="Z100" s="255">
        <f t="shared" si="14"/>
        <v>46.541533034798597</v>
      </c>
    </row>
    <row r="101" spans="2:26" x14ac:dyDescent="0.2">
      <c r="B101" s="255">
        <v>75</v>
      </c>
      <c r="C101" s="255">
        <v>42</v>
      </c>
      <c r="D101" s="255">
        <f t="shared" si="15"/>
        <v>24</v>
      </c>
      <c r="E101" s="255">
        <f t="shared" si="16"/>
        <v>60</v>
      </c>
      <c r="K101" s="255">
        <v>0.5490196078431373</v>
      </c>
      <c r="O101" s="255"/>
      <c r="S101" s="255">
        <v>80</v>
      </c>
      <c r="Y101" s="255">
        <f>V61</f>
        <v>38.291279846399995</v>
      </c>
      <c r="Z101" s="255">
        <f t="shared" si="14"/>
        <v>45.708720153600005</v>
      </c>
    </row>
    <row r="102" spans="2:26" x14ac:dyDescent="0.2">
      <c r="B102" s="255">
        <v>76</v>
      </c>
      <c r="C102" s="255">
        <v>42</v>
      </c>
      <c r="D102" s="255">
        <f t="shared" si="15"/>
        <v>26</v>
      </c>
      <c r="E102" s="255">
        <f t="shared" si="16"/>
        <v>58</v>
      </c>
      <c r="K102" s="255">
        <v>0.55263157894736847</v>
      </c>
      <c r="O102" s="255"/>
      <c r="S102" s="255">
        <v>81</v>
      </c>
      <c r="Y102" s="255">
        <f>(Y101+Y103)/2</f>
        <v>39.190559923199999</v>
      </c>
      <c r="Z102" s="255">
        <f t="shared" si="14"/>
        <v>44.809440076800001</v>
      </c>
    </row>
    <row r="103" spans="2:26" x14ac:dyDescent="0.2">
      <c r="B103" s="255">
        <v>77</v>
      </c>
      <c r="C103" s="255">
        <v>42</v>
      </c>
      <c r="D103" s="255">
        <f t="shared" si="15"/>
        <v>28</v>
      </c>
      <c r="E103" s="255">
        <f t="shared" si="16"/>
        <v>56</v>
      </c>
      <c r="K103" s="255">
        <v>0.55629139072847678</v>
      </c>
      <c r="O103" s="255"/>
      <c r="S103" s="255">
        <v>82</v>
      </c>
      <c r="Y103" s="255">
        <f>V62</f>
        <v>40.089840000000002</v>
      </c>
      <c r="Z103" s="255">
        <f t="shared" si="14"/>
        <v>43.910159999999998</v>
      </c>
    </row>
    <row r="104" spans="2:26" x14ac:dyDescent="0.2">
      <c r="B104" s="255">
        <v>78</v>
      </c>
      <c r="C104" s="255">
        <v>42</v>
      </c>
      <c r="D104" s="255">
        <f t="shared" si="15"/>
        <v>30</v>
      </c>
      <c r="E104" s="255">
        <f t="shared" si="16"/>
        <v>54</v>
      </c>
      <c r="K104" s="255">
        <v>0.56000000000000005</v>
      </c>
      <c r="O104" s="255"/>
      <c r="S104" s="255">
        <v>83</v>
      </c>
      <c r="Y104" s="255">
        <f>(Y103+Y105)/2</f>
        <v>41.044920000000005</v>
      </c>
      <c r="Z104" s="255">
        <f t="shared" si="14"/>
        <v>42.955079999999995</v>
      </c>
    </row>
    <row r="105" spans="2:26" x14ac:dyDescent="0.2">
      <c r="B105" s="255">
        <v>79</v>
      </c>
      <c r="C105" s="255">
        <v>42</v>
      </c>
      <c r="D105" s="255">
        <f t="shared" si="15"/>
        <v>32</v>
      </c>
      <c r="E105" s="255">
        <f t="shared" si="16"/>
        <v>52</v>
      </c>
      <c r="K105" s="255">
        <v>0.56375838926174493</v>
      </c>
      <c r="O105" s="255"/>
      <c r="S105" s="255">
        <v>84</v>
      </c>
      <c r="X105" s="255">
        <v>42</v>
      </c>
      <c r="Y105" s="255">
        <f>V63</f>
        <v>42</v>
      </c>
      <c r="Z105" s="255">
        <f t="shared" si="14"/>
        <v>42</v>
      </c>
    </row>
    <row r="106" spans="2:26" x14ac:dyDescent="0.2">
      <c r="B106" s="255">
        <v>80</v>
      </c>
      <c r="C106" s="255">
        <v>42</v>
      </c>
      <c r="D106" s="255">
        <f t="shared" si="15"/>
        <v>34</v>
      </c>
      <c r="E106" s="255">
        <f t="shared" si="16"/>
        <v>50</v>
      </c>
      <c r="K106" s="255">
        <v>0.56756756756756754</v>
      </c>
      <c r="O106" s="255"/>
    </row>
    <row r="107" spans="2:26" x14ac:dyDescent="0.2">
      <c r="B107" s="255">
        <v>81</v>
      </c>
      <c r="C107" s="255">
        <v>42</v>
      </c>
      <c r="D107" s="255">
        <f t="shared" si="15"/>
        <v>36</v>
      </c>
      <c r="E107" s="255">
        <f t="shared" si="16"/>
        <v>48</v>
      </c>
      <c r="K107" s="255">
        <v>0.5714285714285714</v>
      </c>
      <c r="O107" s="255"/>
    </row>
    <row r="108" spans="2:26" x14ac:dyDescent="0.2">
      <c r="B108" s="255">
        <v>82</v>
      </c>
      <c r="C108" s="255">
        <v>42</v>
      </c>
      <c r="D108" s="255">
        <f t="shared" si="15"/>
        <v>38</v>
      </c>
      <c r="E108" s="255">
        <f t="shared" si="16"/>
        <v>46</v>
      </c>
      <c r="K108" s="255">
        <v>0.57534246575342463</v>
      </c>
      <c r="O108" s="255"/>
    </row>
    <row r="109" spans="2:26" x14ac:dyDescent="0.2">
      <c r="B109" s="255">
        <v>83</v>
      </c>
      <c r="C109" s="255">
        <v>42</v>
      </c>
      <c r="D109" s="255">
        <f t="shared" si="15"/>
        <v>40</v>
      </c>
      <c r="E109" s="255">
        <f t="shared" si="16"/>
        <v>44</v>
      </c>
      <c r="K109" s="255">
        <v>0.57931034482758625</v>
      </c>
      <c r="O109" s="255"/>
    </row>
    <row r="110" spans="2:26" x14ac:dyDescent="0.2">
      <c r="B110" s="255">
        <v>84</v>
      </c>
      <c r="C110" s="255">
        <v>42</v>
      </c>
      <c r="D110" s="255">
        <f t="shared" si="15"/>
        <v>42</v>
      </c>
      <c r="E110" s="255">
        <f t="shared" si="16"/>
        <v>42</v>
      </c>
      <c r="K110" s="255">
        <v>0.58333333333333337</v>
      </c>
      <c r="O110" s="255"/>
    </row>
    <row r="111" spans="2:26" x14ac:dyDescent="0.2">
      <c r="B111" s="255">
        <v>85</v>
      </c>
      <c r="C111" s="255">
        <v>42</v>
      </c>
      <c r="K111" s="255">
        <v>0.58741258741258739</v>
      </c>
      <c r="O111" s="255"/>
    </row>
    <row r="112" spans="2:26" x14ac:dyDescent="0.2">
      <c r="B112" s="255">
        <v>86</v>
      </c>
      <c r="C112" s="255">
        <v>42</v>
      </c>
      <c r="K112" s="255">
        <v>0.59154929577464788</v>
      </c>
      <c r="O112" s="255"/>
    </row>
    <row r="113" spans="2:20" x14ac:dyDescent="0.2">
      <c r="B113" s="255">
        <v>87</v>
      </c>
      <c r="C113" s="255">
        <v>42</v>
      </c>
      <c r="K113" s="255">
        <v>0.5957446808510638</v>
      </c>
      <c r="O113" s="255"/>
    </row>
    <row r="114" spans="2:20" x14ac:dyDescent="0.2">
      <c r="B114" s="255">
        <v>88</v>
      </c>
      <c r="C114" s="255">
        <v>42</v>
      </c>
      <c r="K114" s="255">
        <v>0.6</v>
      </c>
      <c r="O114" s="255"/>
    </row>
    <row r="115" spans="2:20" x14ac:dyDescent="0.2">
      <c r="B115" s="255">
        <v>89</v>
      </c>
      <c r="C115" s="255">
        <v>42</v>
      </c>
      <c r="K115" s="255">
        <v>0.60431654676258995</v>
      </c>
      <c r="O115" s="255"/>
    </row>
    <row r="116" spans="2:20" x14ac:dyDescent="0.2">
      <c r="B116" s="255">
        <v>90</v>
      </c>
      <c r="C116" s="255">
        <v>42</v>
      </c>
      <c r="K116" s="255">
        <v>0.60869565217391308</v>
      </c>
      <c r="O116" s="255"/>
    </row>
    <row r="117" spans="2:20" x14ac:dyDescent="0.2">
      <c r="B117" s="255">
        <v>91</v>
      </c>
      <c r="C117" s="255">
        <v>42</v>
      </c>
      <c r="K117" s="255">
        <v>0.61313868613138689</v>
      </c>
      <c r="O117" s="255"/>
    </row>
    <row r="118" spans="2:20" x14ac:dyDescent="0.2">
      <c r="B118" s="255">
        <v>92</v>
      </c>
      <c r="C118" s="255">
        <v>42</v>
      </c>
      <c r="K118" s="255">
        <v>0.61764705882352944</v>
      </c>
      <c r="O118" s="255"/>
    </row>
    <row r="119" spans="2:20" x14ac:dyDescent="0.2">
      <c r="B119" s="255">
        <v>93</v>
      </c>
      <c r="C119" s="255">
        <v>42</v>
      </c>
      <c r="K119" s="255">
        <v>0.62222222222222223</v>
      </c>
      <c r="O119" s="255"/>
    </row>
    <row r="120" spans="2:20" x14ac:dyDescent="0.2">
      <c r="B120" s="255">
        <v>94</v>
      </c>
      <c r="C120" s="255">
        <v>42</v>
      </c>
      <c r="K120" s="255">
        <v>0.62686567164179108</v>
      </c>
      <c r="O120" s="255"/>
    </row>
    <row r="121" spans="2:20" x14ac:dyDescent="0.2">
      <c r="B121" s="255">
        <v>95</v>
      </c>
      <c r="C121" s="255">
        <v>42</v>
      </c>
      <c r="K121" s="255">
        <v>0.63157894736842102</v>
      </c>
      <c r="O121" s="255"/>
    </row>
    <row r="122" spans="2:20" x14ac:dyDescent="0.2">
      <c r="B122" s="255">
        <v>96</v>
      </c>
      <c r="C122" s="255">
        <v>42</v>
      </c>
      <c r="K122" s="255">
        <v>0.63636363636363635</v>
      </c>
      <c r="O122" s="255"/>
    </row>
    <row r="123" spans="2:20" x14ac:dyDescent="0.2">
      <c r="B123" s="255">
        <v>97</v>
      </c>
      <c r="C123" s="255">
        <v>42</v>
      </c>
      <c r="K123" s="255">
        <v>0.64122137404580148</v>
      </c>
      <c r="O123" s="255"/>
    </row>
    <row r="124" spans="2:20" x14ac:dyDescent="0.2">
      <c r="B124" s="255">
        <v>98</v>
      </c>
      <c r="C124" s="255">
        <v>42</v>
      </c>
      <c r="K124" s="255">
        <v>0.64615384615384619</v>
      </c>
      <c r="O124" s="255"/>
      <c r="T124" s="255">
        <v>0</v>
      </c>
    </row>
    <row r="125" spans="2:20" x14ac:dyDescent="0.2">
      <c r="B125" s="255">
        <v>99</v>
      </c>
      <c r="C125" s="255">
        <v>42</v>
      </c>
      <c r="K125" s="255">
        <v>0.65116279069767447</v>
      </c>
      <c r="O125" s="255"/>
      <c r="T125" s="255">
        <v>1</v>
      </c>
    </row>
    <row r="126" spans="2:20" x14ac:dyDescent="0.2">
      <c r="B126" s="255">
        <v>100</v>
      </c>
      <c r="C126" s="255">
        <v>42</v>
      </c>
      <c r="K126" s="255">
        <v>0.65625</v>
      </c>
      <c r="O126" s="255"/>
      <c r="T126" s="255">
        <v>2</v>
      </c>
    </row>
    <row r="127" spans="2:20" x14ac:dyDescent="0.2">
      <c r="B127" s="255">
        <v>101</v>
      </c>
      <c r="C127" s="255">
        <v>42</v>
      </c>
      <c r="K127" s="255">
        <v>0.66141732283464572</v>
      </c>
      <c r="O127" s="255"/>
      <c r="T127" s="255">
        <v>3</v>
      </c>
    </row>
    <row r="128" spans="2:20" x14ac:dyDescent="0.2">
      <c r="B128" s="255">
        <v>102</v>
      </c>
      <c r="C128" s="255">
        <v>42</v>
      </c>
      <c r="K128" s="255">
        <v>0.66666666666666663</v>
      </c>
      <c r="O128" s="255"/>
      <c r="T128" s="255">
        <v>4</v>
      </c>
    </row>
    <row r="129" spans="2:20" x14ac:dyDescent="0.2">
      <c r="B129" s="255">
        <v>103</v>
      </c>
      <c r="C129" s="255">
        <v>42</v>
      </c>
      <c r="K129" s="255">
        <v>0.67200000000000004</v>
      </c>
      <c r="O129" s="255"/>
      <c r="T129" s="255">
        <v>5</v>
      </c>
    </row>
    <row r="130" spans="2:20" x14ac:dyDescent="0.2">
      <c r="B130" s="255">
        <v>104</v>
      </c>
      <c r="C130" s="255">
        <v>42</v>
      </c>
      <c r="K130" s="255">
        <v>0.67741935483870963</v>
      </c>
      <c r="O130" s="255"/>
      <c r="T130" s="255">
        <v>6</v>
      </c>
    </row>
    <row r="131" spans="2:20" x14ac:dyDescent="0.2">
      <c r="B131" s="255">
        <v>105</v>
      </c>
      <c r="C131" s="255">
        <v>42</v>
      </c>
      <c r="K131" s="255">
        <v>0.68292682926829273</v>
      </c>
      <c r="O131" s="255"/>
      <c r="T131" s="255">
        <v>7</v>
      </c>
    </row>
    <row r="132" spans="2:20" x14ac:dyDescent="0.2">
      <c r="B132" s="255">
        <v>106</v>
      </c>
      <c r="C132" s="255">
        <v>42</v>
      </c>
      <c r="K132" s="255">
        <v>0.68852459016393441</v>
      </c>
      <c r="O132" s="255"/>
      <c r="T132" s="255">
        <v>8</v>
      </c>
    </row>
    <row r="133" spans="2:20" x14ac:dyDescent="0.2">
      <c r="B133" s="255">
        <v>107</v>
      </c>
      <c r="C133" s="255">
        <v>42</v>
      </c>
      <c r="K133" s="255">
        <v>0.69421487603305787</v>
      </c>
      <c r="O133" s="255"/>
      <c r="T133" s="255">
        <v>9</v>
      </c>
    </row>
    <row r="134" spans="2:20" x14ac:dyDescent="0.2">
      <c r="B134" s="255">
        <v>108</v>
      </c>
      <c r="C134" s="255">
        <v>42</v>
      </c>
      <c r="K134" s="255">
        <v>0.7</v>
      </c>
      <c r="L134" s="255">
        <f t="shared" ref="L134:L147" si="17">L135*M$168</f>
        <v>0.30918887538014106</v>
      </c>
      <c r="O134" s="255"/>
      <c r="T134" s="255">
        <v>10</v>
      </c>
    </row>
    <row r="135" spans="2:20" x14ac:dyDescent="0.2">
      <c r="B135" s="255">
        <v>109</v>
      </c>
      <c r="C135" s="255">
        <v>42</v>
      </c>
      <c r="K135" s="255">
        <v>0.70588235294117652</v>
      </c>
      <c r="L135" s="255">
        <f t="shared" si="17"/>
        <v>0.319740305460332</v>
      </c>
      <c r="O135" s="255"/>
      <c r="T135" s="255">
        <v>11</v>
      </c>
    </row>
    <row r="136" spans="2:20" x14ac:dyDescent="0.2">
      <c r="B136" s="255">
        <v>110</v>
      </c>
      <c r="C136" s="255">
        <v>42</v>
      </c>
      <c r="K136" s="255">
        <v>0.71186440677966101</v>
      </c>
      <c r="L136" s="255">
        <f t="shared" si="17"/>
        <v>0.33065181536745814</v>
      </c>
      <c r="O136" s="255"/>
      <c r="T136" s="255">
        <v>12</v>
      </c>
    </row>
    <row r="137" spans="2:20" x14ac:dyDescent="0.2">
      <c r="B137" s="255">
        <v>111</v>
      </c>
      <c r="C137" s="255">
        <v>42</v>
      </c>
      <c r="K137" s="255">
        <v>0.71794871794871795</v>
      </c>
      <c r="L137" s="255">
        <f t="shared" si="17"/>
        <v>0.34193569324452755</v>
      </c>
      <c r="O137" s="255"/>
      <c r="T137" s="255">
        <v>13</v>
      </c>
    </row>
    <row r="138" spans="2:20" x14ac:dyDescent="0.2">
      <c r="B138" s="255">
        <v>112</v>
      </c>
      <c r="C138" s="255">
        <v>42</v>
      </c>
      <c r="J138" s="255">
        <v>32</v>
      </c>
      <c r="K138" s="255">
        <v>0.72413793103448276</v>
      </c>
      <c r="L138" s="255">
        <f t="shared" si="17"/>
        <v>0.35360464658172447</v>
      </c>
      <c r="O138" s="255"/>
      <c r="T138" s="255">
        <v>14</v>
      </c>
    </row>
    <row r="139" spans="2:20" x14ac:dyDescent="0.2">
      <c r="B139" s="255">
        <v>113</v>
      </c>
      <c r="C139" s="255">
        <v>42</v>
      </c>
      <c r="J139" s="255">
        <v>31</v>
      </c>
      <c r="K139" s="255">
        <v>0.73043478260869565</v>
      </c>
      <c r="L139" s="255">
        <f t="shared" si="17"/>
        <v>0.36567181652711944</v>
      </c>
      <c r="O139" s="255"/>
      <c r="T139" s="255">
        <v>15</v>
      </c>
    </row>
    <row r="140" spans="2:20" x14ac:dyDescent="0.2">
      <c r="B140" s="255">
        <v>114</v>
      </c>
      <c r="C140" s="255">
        <v>42</v>
      </c>
      <c r="J140" s="255">
        <v>30</v>
      </c>
      <c r="K140" s="255">
        <v>0.73684210526315785</v>
      </c>
      <c r="L140" s="255">
        <f t="shared" si="17"/>
        <v>0.37815079268574919</v>
      </c>
      <c r="O140" s="255"/>
      <c r="T140" s="255">
        <v>16</v>
      </c>
    </row>
    <row r="141" spans="2:20" x14ac:dyDescent="0.2">
      <c r="B141" s="255">
        <v>115</v>
      </c>
      <c r="C141" s="255">
        <v>42</v>
      </c>
      <c r="J141" s="255">
        <v>29</v>
      </c>
      <c r="K141" s="255">
        <v>0.74336283185840712</v>
      </c>
      <c r="L141" s="255">
        <f t="shared" si="17"/>
        <v>0.39105562842373237</v>
      </c>
      <c r="O141" s="255"/>
      <c r="T141" s="255">
        <v>17</v>
      </c>
    </row>
    <row r="142" spans="2:20" x14ac:dyDescent="0.2">
      <c r="B142" s="255">
        <v>116</v>
      </c>
      <c r="C142" s="255">
        <v>42</v>
      </c>
      <c r="J142" s="255">
        <v>28</v>
      </c>
      <c r="K142" s="255">
        <v>0.75</v>
      </c>
      <c r="L142" s="255">
        <f t="shared" si="17"/>
        <v>0.40440085669465603</v>
      </c>
      <c r="O142" s="255"/>
      <c r="T142" s="255">
        <v>18</v>
      </c>
    </row>
    <row r="143" spans="2:20" x14ac:dyDescent="0.2">
      <c r="B143" s="255">
        <v>117</v>
      </c>
      <c r="C143" s="255">
        <v>42</v>
      </c>
      <c r="J143" s="255">
        <v>27</v>
      </c>
      <c r="K143" s="255">
        <v>0.7567567567567568</v>
      </c>
      <c r="L143" s="255">
        <f t="shared" si="17"/>
        <v>0.41820150640605591</v>
      </c>
      <c r="O143" s="255"/>
      <c r="T143" s="255">
        <v>19</v>
      </c>
    </row>
    <row r="144" spans="2:20" x14ac:dyDescent="0.2">
      <c r="B144" s="255">
        <v>118</v>
      </c>
      <c r="C144" s="255">
        <v>42</v>
      </c>
      <c r="J144" s="255">
        <v>26</v>
      </c>
      <c r="K144" s="255">
        <v>0.76363636363636367</v>
      </c>
      <c r="L144" s="255">
        <f t="shared" si="17"/>
        <v>0.43247311934442184</v>
      </c>
      <c r="O144" s="255"/>
      <c r="T144" s="255">
        <v>20</v>
      </c>
    </row>
    <row r="145" spans="2:20" x14ac:dyDescent="0.2">
      <c r="B145" s="255">
        <v>119</v>
      </c>
      <c r="C145" s="255">
        <v>42</v>
      </c>
      <c r="J145" s="255">
        <v>25</v>
      </c>
      <c r="K145" s="255">
        <v>0.77064220183486243</v>
      </c>
      <c r="L145" s="255">
        <f t="shared" si="17"/>
        <v>0.44723176767778888</v>
      </c>
      <c r="O145" s="255"/>
      <c r="T145" s="255">
        <v>21</v>
      </c>
    </row>
    <row r="146" spans="2:20" x14ac:dyDescent="0.2">
      <c r="B146" s="255">
        <v>120</v>
      </c>
      <c r="C146" s="255">
        <v>42</v>
      </c>
      <c r="J146" s="255">
        <v>24</v>
      </c>
      <c r="K146" s="255">
        <v>0.77777777777777779</v>
      </c>
      <c r="L146" s="255">
        <f t="shared" si="17"/>
        <v>0.46249407205562448</v>
      </c>
      <c r="M146" s="255">
        <v>47</v>
      </c>
      <c r="O146" s="255"/>
      <c r="T146" s="255">
        <v>22</v>
      </c>
    </row>
    <row r="147" spans="2:20" x14ac:dyDescent="0.2">
      <c r="B147" s="255">
        <v>121</v>
      </c>
      <c r="C147" s="255">
        <v>42</v>
      </c>
      <c r="J147" s="255">
        <v>23</v>
      </c>
      <c r="K147" s="255">
        <v>0.78504672897196259</v>
      </c>
      <c r="L147" s="255">
        <f t="shared" si="17"/>
        <v>0.47827722032639552</v>
      </c>
      <c r="M147" s="255">
        <v>45</v>
      </c>
      <c r="O147" s="255"/>
      <c r="T147" s="255">
        <v>23</v>
      </c>
    </row>
    <row r="148" spans="2:20" x14ac:dyDescent="0.2">
      <c r="B148" s="255">
        <v>122</v>
      </c>
      <c r="C148" s="255">
        <v>42</v>
      </c>
      <c r="J148" s="255">
        <v>22</v>
      </c>
      <c r="K148" s="255">
        <v>0.79245283018867929</v>
      </c>
      <c r="L148" s="255">
        <f>P47*M$168</f>
        <v>0.49459898689389403</v>
      </c>
      <c r="M148" s="255">
        <v>43</v>
      </c>
      <c r="O148" s="255"/>
      <c r="T148" s="255">
        <v>24</v>
      </c>
    </row>
    <row r="149" spans="2:20" x14ac:dyDescent="0.2">
      <c r="B149" s="255">
        <v>123</v>
      </c>
      <c r="C149" s="255">
        <v>42</v>
      </c>
      <c r="J149" s="255">
        <v>21</v>
      </c>
      <c r="K149" s="255">
        <v>0.8</v>
      </c>
      <c r="M149" s="255">
        <v>41</v>
      </c>
      <c r="O149" s="255"/>
      <c r="T149" s="255">
        <v>25</v>
      </c>
    </row>
    <row r="150" spans="2:20" x14ac:dyDescent="0.2">
      <c r="B150" s="255">
        <v>124</v>
      </c>
      <c r="C150" s="255">
        <v>42</v>
      </c>
      <c r="J150" s="255">
        <v>20</v>
      </c>
      <c r="K150" s="255">
        <v>0.80769230769230771</v>
      </c>
      <c r="M150" s="255">
        <v>39</v>
      </c>
      <c r="O150" s="255"/>
      <c r="T150" s="255">
        <v>26</v>
      </c>
    </row>
    <row r="151" spans="2:20" x14ac:dyDescent="0.2">
      <c r="B151" s="255">
        <v>125</v>
      </c>
      <c r="C151" s="255">
        <v>42</v>
      </c>
      <c r="J151" s="255">
        <v>19</v>
      </c>
      <c r="K151" s="274">
        <v>0.81553398058252424</v>
      </c>
      <c r="M151" s="255">
        <v>37</v>
      </c>
      <c r="O151" s="255"/>
      <c r="T151" s="255">
        <v>27</v>
      </c>
    </row>
    <row r="152" spans="2:20" x14ac:dyDescent="0.2">
      <c r="B152" s="255">
        <v>126</v>
      </c>
      <c r="C152" s="255">
        <v>42</v>
      </c>
      <c r="J152" s="255">
        <v>18</v>
      </c>
      <c r="K152" s="255">
        <v>0.82352941176470584</v>
      </c>
      <c r="M152" s="255">
        <v>35</v>
      </c>
      <c r="O152" s="255"/>
      <c r="T152" s="255">
        <v>28</v>
      </c>
    </row>
    <row r="153" spans="2:20" x14ac:dyDescent="0.2">
      <c r="B153" s="255">
        <v>127</v>
      </c>
      <c r="C153" s="255">
        <v>42</v>
      </c>
      <c r="J153" s="255">
        <v>17</v>
      </c>
      <c r="K153" s="274">
        <v>0.83168316831683164</v>
      </c>
      <c r="M153" s="255">
        <v>33</v>
      </c>
      <c r="O153" s="255"/>
      <c r="T153" s="255">
        <v>29</v>
      </c>
    </row>
    <row r="154" spans="2:20" x14ac:dyDescent="0.2">
      <c r="B154" s="255">
        <v>128</v>
      </c>
      <c r="C154" s="255">
        <v>42</v>
      </c>
      <c r="J154" s="255">
        <v>16</v>
      </c>
      <c r="K154" s="255">
        <v>0.84</v>
      </c>
      <c r="M154" s="255">
        <v>31</v>
      </c>
      <c r="O154" s="255"/>
      <c r="T154" s="255">
        <v>30</v>
      </c>
    </row>
    <row r="155" spans="2:20" x14ac:dyDescent="0.2">
      <c r="B155" s="255">
        <v>129</v>
      </c>
      <c r="C155" s="255">
        <v>42</v>
      </c>
      <c r="J155" s="255">
        <v>15</v>
      </c>
      <c r="K155" s="274">
        <v>0.84848484848484851</v>
      </c>
      <c r="M155" s="255">
        <v>29</v>
      </c>
      <c r="O155" s="255"/>
      <c r="T155" s="255">
        <v>31</v>
      </c>
    </row>
    <row r="156" spans="2:20" x14ac:dyDescent="0.2">
      <c r="B156" s="255">
        <v>130</v>
      </c>
      <c r="C156" s="255">
        <v>42</v>
      </c>
      <c r="J156" s="255">
        <v>14</v>
      </c>
      <c r="K156" s="255">
        <v>0.8571428571428571</v>
      </c>
      <c r="M156" s="255">
        <v>27</v>
      </c>
      <c r="O156" s="255"/>
      <c r="T156" s="255">
        <v>32</v>
      </c>
    </row>
    <row r="157" spans="2:20" x14ac:dyDescent="0.2">
      <c r="B157" s="255">
        <v>131</v>
      </c>
      <c r="C157" s="255">
        <v>42</v>
      </c>
      <c r="J157" s="255">
        <v>13</v>
      </c>
      <c r="K157" s="274">
        <v>0.865979381443299</v>
      </c>
      <c r="M157" s="255">
        <v>25</v>
      </c>
      <c r="O157" s="255"/>
      <c r="T157" s="255">
        <v>33</v>
      </c>
    </row>
    <row r="158" spans="2:20" x14ac:dyDescent="0.2">
      <c r="B158" s="255">
        <v>132</v>
      </c>
      <c r="C158" s="255">
        <v>42</v>
      </c>
      <c r="J158" s="255">
        <v>12</v>
      </c>
      <c r="K158" s="255">
        <v>0.875</v>
      </c>
      <c r="M158" s="255">
        <v>23</v>
      </c>
      <c r="O158" s="255"/>
      <c r="T158" s="255">
        <v>34</v>
      </c>
    </row>
    <row r="159" spans="2:20" x14ac:dyDescent="0.2">
      <c r="B159" s="255">
        <v>133</v>
      </c>
      <c r="C159" s="255">
        <v>42</v>
      </c>
      <c r="J159" s="255">
        <v>11</v>
      </c>
      <c r="K159" s="274">
        <v>0.88421052631578945</v>
      </c>
      <c r="M159" s="255">
        <v>21</v>
      </c>
      <c r="O159" s="255"/>
      <c r="T159" s="255">
        <v>35</v>
      </c>
    </row>
    <row r="160" spans="2:20" x14ac:dyDescent="0.2">
      <c r="B160" s="255">
        <v>134</v>
      </c>
      <c r="C160" s="255">
        <v>42</v>
      </c>
      <c r="J160" s="255">
        <v>10</v>
      </c>
      <c r="K160" s="255">
        <v>0.8936170212765957</v>
      </c>
      <c r="M160" s="255">
        <v>19</v>
      </c>
      <c r="O160" s="255"/>
      <c r="T160" s="255">
        <v>36</v>
      </c>
    </row>
    <row r="161" spans="2:20" x14ac:dyDescent="0.2">
      <c r="B161" s="255">
        <v>135</v>
      </c>
      <c r="C161" s="255">
        <v>42</v>
      </c>
      <c r="J161" s="255">
        <v>9</v>
      </c>
      <c r="K161" s="274">
        <v>0.90322580645161288</v>
      </c>
      <c r="M161" s="255">
        <v>17</v>
      </c>
      <c r="O161" s="255"/>
      <c r="T161" s="255">
        <v>37</v>
      </c>
    </row>
    <row r="162" spans="2:20" x14ac:dyDescent="0.2">
      <c r="B162" s="255">
        <v>136</v>
      </c>
      <c r="C162" s="255">
        <v>42</v>
      </c>
      <c r="J162" s="255">
        <v>8</v>
      </c>
      <c r="K162" s="255">
        <v>0.91304347826086951</v>
      </c>
      <c r="M162" s="255">
        <v>15</v>
      </c>
      <c r="O162" s="255"/>
      <c r="T162" s="255">
        <v>38</v>
      </c>
    </row>
    <row r="163" spans="2:20" x14ac:dyDescent="0.2">
      <c r="B163" s="255">
        <v>137</v>
      </c>
      <c r="C163" s="255">
        <v>42</v>
      </c>
      <c r="J163" s="255">
        <v>7</v>
      </c>
      <c r="K163" s="274">
        <v>0.92307692307692313</v>
      </c>
      <c r="M163" s="255">
        <v>13</v>
      </c>
      <c r="O163" s="255"/>
      <c r="T163" s="255">
        <v>39</v>
      </c>
    </row>
    <row r="164" spans="2:20" x14ac:dyDescent="0.2">
      <c r="B164" s="255">
        <v>138</v>
      </c>
      <c r="C164" s="255">
        <v>42</v>
      </c>
      <c r="J164" s="255">
        <v>6</v>
      </c>
      <c r="K164" s="255">
        <v>0.93333333333333335</v>
      </c>
      <c r="M164" s="255">
        <v>11</v>
      </c>
      <c r="O164" s="255"/>
      <c r="T164" s="255">
        <v>40</v>
      </c>
    </row>
    <row r="165" spans="2:20" x14ac:dyDescent="0.2">
      <c r="B165" s="255">
        <v>139</v>
      </c>
      <c r="C165" s="255">
        <v>42</v>
      </c>
      <c r="J165" s="255">
        <v>5</v>
      </c>
      <c r="K165" s="274">
        <v>0.9438202247191011</v>
      </c>
      <c r="M165" s="255">
        <v>9</v>
      </c>
      <c r="O165" s="255"/>
      <c r="T165" s="255">
        <v>41</v>
      </c>
    </row>
    <row r="166" spans="2:20" x14ac:dyDescent="0.2">
      <c r="B166" s="255">
        <v>140</v>
      </c>
      <c r="C166" s="255">
        <v>42</v>
      </c>
      <c r="J166" s="255">
        <v>4</v>
      </c>
      <c r="K166" s="255">
        <v>0.95454545454545459</v>
      </c>
      <c r="M166" s="255">
        <v>7</v>
      </c>
      <c r="O166" s="255"/>
      <c r="T166" s="255">
        <v>42</v>
      </c>
    </row>
    <row r="167" spans="2:20" x14ac:dyDescent="0.2">
      <c r="B167" s="255">
        <v>141</v>
      </c>
      <c r="C167" s="255">
        <v>42</v>
      </c>
      <c r="J167" s="255">
        <v>3</v>
      </c>
      <c r="K167" s="274">
        <v>0.96551724137931039</v>
      </c>
      <c r="M167" s="255">
        <v>5</v>
      </c>
      <c r="O167" s="255"/>
    </row>
    <row r="168" spans="2:20" x14ac:dyDescent="0.2">
      <c r="B168" s="255">
        <v>142</v>
      </c>
      <c r="C168" s="255">
        <v>42</v>
      </c>
      <c r="J168" s="255">
        <v>2</v>
      </c>
      <c r="K168" s="255">
        <v>0.97674418604651159</v>
      </c>
      <c r="M168" s="255">
        <v>0.96699999999999997</v>
      </c>
      <c r="O168" s="255"/>
    </row>
    <row r="169" spans="2:20" x14ac:dyDescent="0.2">
      <c r="B169" s="255">
        <v>143</v>
      </c>
      <c r="C169" s="255">
        <v>42</v>
      </c>
      <c r="J169" s="255">
        <v>1</v>
      </c>
      <c r="K169" s="255">
        <f>P67</f>
        <v>1</v>
      </c>
      <c r="M169" s="255">
        <v>1</v>
      </c>
      <c r="O169" s="255"/>
    </row>
    <row r="170" spans="2:20" x14ac:dyDescent="0.2">
      <c r="B170" s="255">
        <v>144</v>
      </c>
      <c r="C170" s="255">
        <v>42</v>
      </c>
      <c r="O170" s="255"/>
    </row>
    <row r="171" spans="2:20" x14ac:dyDescent="0.2">
      <c r="B171" s="255">
        <v>145</v>
      </c>
      <c r="C171" s="255">
        <v>42</v>
      </c>
      <c r="O171" s="255"/>
    </row>
    <row r="172" spans="2:20" x14ac:dyDescent="0.2">
      <c r="B172" s="255">
        <v>146</v>
      </c>
      <c r="C172" s="255">
        <v>42</v>
      </c>
      <c r="O172" s="255"/>
    </row>
    <row r="173" spans="2:20" x14ac:dyDescent="0.2">
      <c r="B173" s="255">
        <v>147</v>
      </c>
      <c r="C173" s="255">
        <v>42</v>
      </c>
      <c r="O173" s="255"/>
    </row>
    <row r="174" spans="2:20" x14ac:dyDescent="0.2">
      <c r="B174" s="255">
        <v>148</v>
      </c>
      <c r="C174" s="255">
        <v>42</v>
      </c>
      <c r="O174" s="255"/>
    </row>
    <row r="175" spans="2:20" x14ac:dyDescent="0.2">
      <c r="B175" s="255">
        <v>149</v>
      </c>
      <c r="C175" s="255">
        <v>42</v>
      </c>
      <c r="O175" s="255"/>
    </row>
    <row r="176" spans="2:20" x14ac:dyDescent="0.2">
      <c r="B176" s="255">
        <v>150</v>
      </c>
      <c r="C176" s="255">
        <v>42</v>
      </c>
      <c r="O176" s="255"/>
    </row>
    <row r="177" spans="2:15" x14ac:dyDescent="0.2">
      <c r="B177" s="255">
        <v>151</v>
      </c>
      <c r="C177" s="255">
        <v>42</v>
      </c>
      <c r="O177" s="255"/>
    </row>
    <row r="178" spans="2:15" x14ac:dyDescent="0.2">
      <c r="B178" s="255">
        <v>152</v>
      </c>
      <c r="C178" s="255">
        <v>42</v>
      </c>
      <c r="O178" s="255"/>
    </row>
    <row r="179" spans="2:15" x14ac:dyDescent="0.2">
      <c r="B179" s="255">
        <v>153</v>
      </c>
      <c r="C179" s="255">
        <v>42</v>
      </c>
      <c r="O179" s="255"/>
    </row>
    <row r="180" spans="2:15" x14ac:dyDescent="0.2">
      <c r="B180" s="255">
        <v>154</v>
      </c>
      <c r="C180" s="255">
        <v>42</v>
      </c>
      <c r="O180" s="255"/>
    </row>
    <row r="181" spans="2:15" x14ac:dyDescent="0.2">
      <c r="B181" s="255">
        <v>155</v>
      </c>
      <c r="C181" s="255">
        <v>42</v>
      </c>
      <c r="O181" s="255"/>
    </row>
    <row r="182" spans="2:15" x14ac:dyDescent="0.2">
      <c r="B182" s="255">
        <v>156</v>
      </c>
      <c r="C182" s="255">
        <v>42</v>
      </c>
      <c r="O182" s="255"/>
    </row>
    <row r="183" spans="2:15" x14ac:dyDescent="0.2">
      <c r="B183" s="255">
        <v>157</v>
      </c>
      <c r="C183" s="255">
        <v>42</v>
      </c>
      <c r="O183" s="255"/>
    </row>
    <row r="184" spans="2:15" x14ac:dyDescent="0.2">
      <c r="B184" s="255">
        <v>158</v>
      </c>
      <c r="C184" s="255">
        <v>42</v>
      </c>
      <c r="O184" s="255"/>
    </row>
    <row r="185" spans="2:15" x14ac:dyDescent="0.2">
      <c r="B185" s="255">
        <v>159</v>
      </c>
      <c r="C185" s="255">
        <v>42</v>
      </c>
      <c r="O185" s="255"/>
    </row>
    <row r="186" spans="2:15" x14ac:dyDescent="0.2">
      <c r="B186" s="255">
        <v>160</v>
      </c>
      <c r="C186" s="255">
        <v>42</v>
      </c>
      <c r="O186" s="255"/>
    </row>
    <row r="187" spans="2:15" x14ac:dyDescent="0.2">
      <c r="B187" s="255">
        <v>161</v>
      </c>
      <c r="C187" s="255">
        <v>42</v>
      </c>
      <c r="O187" s="255"/>
    </row>
    <row r="188" spans="2:15" x14ac:dyDescent="0.2">
      <c r="B188" s="255">
        <v>162</v>
      </c>
      <c r="C188" s="255">
        <v>42</v>
      </c>
      <c r="O188" s="255"/>
    </row>
    <row r="189" spans="2:15" x14ac:dyDescent="0.2">
      <c r="B189" s="255">
        <v>163</v>
      </c>
      <c r="C189" s="255">
        <v>42</v>
      </c>
      <c r="O189" s="255"/>
    </row>
    <row r="190" spans="2:15" x14ac:dyDescent="0.2">
      <c r="B190" s="255">
        <v>164</v>
      </c>
      <c r="C190" s="255">
        <v>42</v>
      </c>
      <c r="O190" s="255"/>
    </row>
    <row r="191" spans="2:15" x14ac:dyDescent="0.2">
      <c r="B191" s="255">
        <v>165</v>
      </c>
      <c r="C191" s="255">
        <v>42</v>
      </c>
      <c r="O191" s="255"/>
    </row>
    <row r="192" spans="2:15" x14ac:dyDescent="0.2">
      <c r="B192" s="255">
        <v>166</v>
      </c>
      <c r="C192" s="255">
        <v>42</v>
      </c>
      <c r="O192" s="255"/>
    </row>
    <row r="193" spans="2:15" x14ac:dyDescent="0.2">
      <c r="B193" s="255">
        <v>167</v>
      </c>
      <c r="C193" s="255">
        <v>42</v>
      </c>
      <c r="O193" s="255"/>
    </row>
    <row r="194" spans="2:15" x14ac:dyDescent="0.2">
      <c r="B194" s="255">
        <v>168</v>
      </c>
      <c r="C194" s="255">
        <v>42</v>
      </c>
      <c r="O194" s="255"/>
    </row>
    <row r="195" spans="2:15" x14ac:dyDescent="0.2">
      <c r="B195" s="255">
        <v>169</v>
      </c>
      <c r="C195" s="255">
        <v>42</v>
      </c>
      <c r="O195" s="255"/>
    </row>
    <row r="196" spans="2:15" x14ac:dyDescent="0.2">
      <c r="B196" s="255">
        <v>170</v>
      </c>
      <c r="C196" s="255">
        <v>42</v>
      </c>
      <c r="O196" s="255"/>
    </row>
    <row r="197" spans="2:15" x14ac:dyDescent="0.2">
      <c r="B197" s="255">
        <v>171</v>
      </c>
      <c r="C197" s="255">
        <v>42</v>
      </c>
      <c r="O197" s="255"/>
    </row>
    <row r="198" spans="2:15" x14ac:dyDescent="0.2">
      <c r="B198" s="255">
        <v>172</v>
      </c>
      <c r="C198" s="255">
        <v>42</v>
      </c>
      <c r="O198" s="255"/>
    </row>
    <row r="199" spans="2:15" x14ac:dyDescent="0.2">
      <c r="B199" s="255">
        <v>173</v>
      </c>
      <c r="C199" s="255">
        <v>42</v>
      </c>
      <c r="O199" s="255"/>
    </row>
    <row r="200" spans="2:15" x14ac:dyDescent="0.2">
      <c r="B200" s="255">
        <v>174</v>
      </c>
      <c r="C200" s="255">
        <v>42</v>
      </c>
      <c r="O200" s="255"/>
    </row>
    <row r="201" spans="2:15" x14ac:dyDescent="0.2">
      <c r="B201" s="255">
        <v>175</v>
      </c>
      <c r="C201" s="255">
        <v>42</v>
      </c>
      <c r="O201" s="255"/>
    </row>
    <row r="202" spans="2:15" x14ac:dyDescent="0.2">
      <c r="B202" s="255">
        <v>176</v>
      </c>
      <c r="C202" s="255">
        <v>42</v>
      </c>
      <c r="O202" s="255"/>
    </row>
    <row r="203" spans="2:15" x14ac:dyDescent="0.2">
      <c r="B203" s="255">
        <v>177</v>
      </c>
      <c r="C203" s="255">
        <v>42</v>
      </c>
      <c r="O203" s="255"/>
    </row>
    <row r="204" spans="2:15" x14ac:dyDescent="0.2">
      <c r="B204" s="255">
        <v>178</v>
      </c>
      <c r="C204" s="255">
        <v>42</v>
      </c>
      <c r="O204" s="255"/>
    </row>
    <row r="205" spans="2:15" x14ac:dyDescent="0.2">
      <c r="B205" s="255">
        <v>179</v>
      </c>
      <c r="C205" s="255">
        <v>42</v>
      </c>
      <c r="O205" s="255"/>
    </row>
    <row r="206" spans="2:15" x14ac:dyDescent="0.2">
      <c r="B206" s="255">
        <v>180</v>
      </c>
      <c r="C206" s="255">
        <v>42</v>
      </c>
      <c r="O206" s="255"/>
    </row>
    <row r="207" spans="2:15" x14ac:dyDescent="0.2">
      <c r="B207" s="255">
        <v>181</v>
      </c>
      <c r="C207" s="255">
        <v>42</v>
      </c>
      <c r="O207" s="255"/>
    </row>
    <row r="208" spans="2:15" x14ac:dyDescent="0.2">
      <c r="B208" s="255">
        <v>182</v>
      </c>
      <c r="C208" s="255">
        <v>42</v>
      </c>
      <c r="O208" s="255"/>
    </row>
    <row r="209" spans="2:15" x14ac:dyDescent="0.2">
      <c r="B209" s="255">
        <v>183</v>
      </c>
      <c r="C209" s="255">
        <v>42</v>
      </c>
      <c r="O209" s="255"/>
    </row>
    <row r="210" spans="2:15" x14ac:dyDescent="0.2">
      <c r="B210" s="255">
        <v>184</v>
      </c>
      <c r="C210" s="255">
        <v>42</v>
      </c>
      <c r="O210" s="255"/>
    </row>
    <row r="211" spans="2:15" x14ac:dyDescent="0.2">
      <c r="B211" s="255">
        <v>185</v>
      </c>
      <c r="C211" s="255">
        <v>42</v>
      </c>
      <c r="O211" s="255"/>
    </row>
    <row r="212" spans="2:15" x14ac:dyDescent="0.2">
      <c r="B212" s="255">
        <v>186</v>
      </c>
      <c r="C212" s="255">
        <v>42</v>
      </c>
      <c r="O212" s="255"/>
    </row>
    <row r="213" spans="2:15" x14ac:dyDescent="0.2">
      <c r="B213" s="255">
        <v>187</v>
      </c>
      <c r="C213" s="255">
        <v>42</v>
      </c>
      <c r="O213" s="255"/>
    </row>
    <row r="214" spans="2:15" x14ac:dyDescent="0.2">
      <c r="B214" s="255">
        <v>188</v>
      </c>
      <c r="C214" s="255">
        <v>42</v>
      </c>
      <c r="O214" s="255"/>
    </row>
    <row r="215" spans="2:15" x14ac:dyDescent="0.2">
      <c r="B215" s="255">
        <v>189</v>
      </c>
      <c r="C215" s="255">
        <v>42</v>
      </c>
      <c r="O215" s="255"/>
    </row>
    <row r="216" spans="2:15" x14ac:dyDescent="0.2">
      <c r="B216" s="255">
        <v>190</v>
      </c>
      <c r="C216" s="255">
        <v>42</v>
      </c>
      <c r="O216" s="255"/>
    </row>
    <row r="217" spans="2:15" x14ac:dyDescent="0.2">
      <c r="B217" s="255">
        <v>191</v>
      </c>
      <c r="C217" s="255">
        <v>42</v>
      </c>
      <c r="O217" s="255"/>
    </row>
    <row r="218" spans="2:15" x14ac:dyDescent="0.2">
      <c r="B218" s="255">
        <v>192</v>
      </c>
      <c r="C218" s="255">
        <v>42</v>
      </c>
      <c r="O218" s="255"/>
    </row>
    <row r="219" spans="2:15" x14ac:dyDescent="0.2">
      <c r="B219" s="255">
        <v>193</v>
      </c>
      <c r="C219" s="255">
        <v>42</v>
      </c>
      <c r="O219" s="255"/>
    </row>
    <row r="220" spans="2:15" x14ac:dyDescent="0.2">
      <c r="B220" s="255">
        <v>194</v>
      </c>
      <c r="C220" s="255">
        <v>42</v>
      </c>
      <c r="O220" s="255"/>
    </row>
    <row r="221" spans="2:15" x14ac:dyDescent="0.2">
      <c r="B221" s="255">
        <v>195</v>
      </c>
      <c r="C221" s="255">
        <v>42</v>
      </c>
      <c r="O221" s="255"/>
    </row>
    <row r="222" spans="2:15" x14ac:dyDescent="0.2">
      <c r="B222" s="255">
        <v>196</v>
      </c>
      <c r="C222" s="255">
        <v>42</v>
      </c>
      <c r="O222" s="255"/>
    </row>
    <row r="223" spans="2:15" x14ac:dyDescent="0.2">
      <c r="B223" s="255">
        <v>197</v>
      </c>
      <c r="C223" s="255">
        <v>42</v>
      </c>
      <c r="O223" s="255"/>
    </row>
    <row r="224" spans="2:15" x14ac:dyDescent="0.2">
      <c r="B224" s="255">
        <v>198</v>
      </c>
      <c r="C224" s="255">
        <v>42</v>
      </c>
      <c r="O224" s="255"/>
    </row>
    <row r="225" spans="2:15" x14ac:dyDescent="0.2">
      <c r="B225" s="255">
        <v>199</v>
      </c>
      <c r="C225" s="255">
        <v>42</v>
      </c>
      <c r="O225" s="255"/>
    </row>
    <row r="226" spans="2:15" x14ac:dyDescent="0.2">
      <c r="B226" s="255">
        <v>200</v>
      </c>
      <c r="C226" s="255">
        <v>42</v>
      </c>
      <c r="O226" s="255"/>
    </row>
    <row r="227" spans="2:15" x14ac:dyDescent="0.2">
      <c r="B227" s="255">
        <v>201</v>
      </c>
      <c r="C227" s="255">
        <v>42</v>
      </c>
      <c r="O227" s="255"/>
    </row>
    <row r="228" spans="2:15" x14ac:dyDescent="0.2">
      <c r="B228" s="255">
        <v>202</v>
      </c>
      <c r="C228" s="255">
        <v>42</v>
      </c>
      <c r="O228" s="255"/>
    </row>
    <row r="229" spans="2:15" x14ac:dyDescent="0.2">
      <c r="B229" s="255">
        <v>203</v>
      </c>
      <c r="C229" s="255">
        <v>42</v>
      </c>
      <c r="O229" s="255"/>
    </row>
    <row r="230" spans="2:15" x14ac:dyDescent="0.2">
      <c r="B230" s="255">
        <v>204</v>
      </c>
      <c r="C230" s="255">
        <v>42</v>
      </c>
      <c r="O230" s="255"/>
    </row>
    <row r="231" spans="2:15" x14ac:dyDescent="0.2">
      <c r="B231" s="255">
        <v>205</v>
      </c>
      <c r="C231" s="255">
        <v>42</v>
      </c>
      <c r="O231" s="255"/>
    </row>
    <row r="232" spans="2:15" x14ac:dyDescent="0.2">
      <c r="B232" s="255">
        <v>206</v>
      </c>
      <c r="C232" s="255">
        <v>42</v>
      </c>
      <c r="O232" s="255"/>
    </row>
    <row r="233" spans="2:15" x14ac:dyDescent="0.2">
      <c r="B233" s="255">
        <v>207</v>
      </c>
      <c r="C233" s="255">
        <v>42</v>
      </c>
      <c r="O233" s="255"/>
    </row>
    <row r="234" spans="2:15" x14ac:dyDescent="0.2">
      <c r="B234" s="255">
        <v>208</v>
      </c>
      <c r="C234" s="255">
        <v>42</v>
      </c>
      <c r="O234" s="255"/>
    </row>
    <row r="235" spans="2:15" x14ac:dyDescent="0.2">
      <c r="B235" s="255">
        <v>209</v>
      </c>
      <c r="C235" s="255">
        <v>42</v>
      </c>
      <c r="O235" s="255"/>
    </row>
    <row r="236" spans="2:15" x14ac:dyDescent="0.2">
      <c r="B236" s="255">
        <v>210</v>
      </c>
      <c r="C236" s="255">
        <v>42</v>
      </c>
      <c r="O236" s="255"/>
    </row>
    <row r="237" spans="2:15" x14ac:dyDescent="0.2">
      <c r="B237" s="255">
        <v>211</v>
      </c>
      <c r="C237" s="255">
        <v>42</v>
      </c>
      <c r="O237" s="255"/>
    </row>
    <row r="238" spans="2:15" x14ac:dyDescent="0.2">
      <c r="B238" s="255">
        <v>212</v>
      </c>
      <c r="C238" s="255">
        <v>42</v>
      </c>
      <c r="O238" s="255"/>
    </row>
    <row r="239" spans="2:15" x14ac:dyDescent="0.2">
      <c r="B239" s="255">
        <v>213</v>
      </c>
      <c r="C239" s="255">
        <v>42</v>
      </c>
      <c r="O239" s="255"/>
    </row>
    <row r="240" spans="2:15" x14ac:dyDescent="0.2">
      <c r="B240" s="255">
        <v>214</v>
      </c>
      <c r="C240" s="255">
        <v>42</v>
      </c>
      <c r="O240" s="255"/>
    </row>
    <row r="241" spans="2:15" x14ac:dyDescent="0.2">
      <c r="B241" s="255">
        <v>215</v>
      </c>
      <c r="C241" s="255">
        <v>42</v>
      </c>
      <c r="O241" s="255"/>
    </row>
    <row r="242" spans="2:15" x14ac:dyDescent="0.2">
      <c r="B242" s="255">
        <v>216</v>
      </c>
      <c r="C242" s="255">
        <v>42</v>
      </c>
      <c r="O242" s="255"/>
    </row>
    <row r="243" spans="2:15" x14ac:dyDescent="0.2">
      <c r="B243" s="255">
        <v>217</v>
      </c>
      <c r="C243" s="255">
        <v>42</v>
      </c>
      <c r="O243" s="255"/>
    </row>
    <row r="244" spans="2:15" x14ac:dyDescent="0.2">
      <c r="B244" s="255">
        <v>218</v>
      </c>
      <c r="C244" s="255">
        <v>42</v>
      </c>
      <c r="O244" s="255"/>
    </row>
    <row r="245" spans="2:15" x14ac:dyDescent="0.2">
      <c r="B245" s="255">
        <v>219</v>
      </c>
      <c r="C245" s="255">
        <v>42</v>
      </c>
      <c r="O245" s="255"/>
    </row>
    <row r="246" spans="2:15" x14ac:dyDescent="0.2">
      <c r="B246" s="255">
        <v>220</v>
      </c>
      <c r="C246" s="255">
        <v>42</v>
      </c>
      <c r="O246" s="255"/>
    </row>
    <row r="247" spans="2:15" x14ac:dyDescent="0.2">
      <c r="B247" s="255">
        <v>221</v>
      </c>
      <c r="C247" s="255">
        <v>42</v>
      </c>
      <c r="O247" s="255"/>
    </row>
    <row r="248" spans="2:15" x14ac:dyDescent="0.2">
      <c r="B248" s="255">
        <v>222</v>
      </c>
      <c r="C248" s="255">
        <v>42</v>
      </c>
      <c r="O248" s="255"/>
    </row>
    <row r="249" spans="2:15" x14ac:dyDescent="0.2">
      <c r="B249" s="255">
        <v>223</v>
      </c>
      <c r="C249" s="255">
        <v>42</v>
      </c>
      <c r="O249" s="255"/>
    </row>
    <row r="250" spans="2:15" x14ac:dyDescent="0.2">
      <c r="B250" s="255">
        <v>224</v>
      </c>
      <c r="C250" s="255">
        <v>42</v>
      </c>
      <c r="O250" s="255"/>
    </row>
    <row r="251" spans="2:15" x14ac:dyDescent="0.2">
      <c r="B251" s="255">
        <v>225</v>
      </c>
      <c r="C251" s="255">
        <v>42</v>
      </c>
      <c r="O251" s="255"/>
    </row>
    <row r="252" spans="2:15" x14ac:dyDescent="0.2">
      <c r="B252" s="255">
        <v>226</v>
      </c>
      <c r="C252" s="255">
        <v>42</v>
      </c>
      <c r="O252" s="255"/>
    </row>
    <row r="253" spans="2:15" x14ac:dyDescent="0.2">
      <c r="B253" s="255">
        <v>227</v>
      </c>
      <c r="C253" s="255">
        <v>42</v>
      </c>
      <c r="O253" s="255"/>
    </row>
    <row r="254" spans="2:15" x14ac:dyDescent="0.2">
      <c r="B254" s="255">
        <v>228</v>
      </c>
      <c r="C254" s="255">
        <v>42</v>
      </c>
      <c r="O254" s="255"/>
    </row>
    <row r="255" spans="2:15" x14ac:dyDescent="0.2">
      <c r="B255" s="255">
        <v>229</v>
      </c>
      <c r="C255" s="255">
        <v>42</v>
      </c>
      <c r="O255" s="255"/>
    </row>
    <row r="256" spans="2:15" x14ac:dyDescent="0.2">
      <c r="B256" s="255">
        <v>230</v>
      </c>
      <c r="C256" s="255">
        <v>42</v>
      </c>
      <c r="O256" s="255"/>
    </row>
    <row r="257" spans="2:15" x14ac:dyDescent="0.2">
      <c r="B257" s="255">
        <v>231</v>
      </c>
      <c r="C257" s="255">
        <v>42</v>
      </c>
      <c r="O257" s="255"/>
    </row>
    <row r="258" spans="2:15" x14ac:dyDescent="0.2">
      <c r="B258" s="255">
        <v>232</v>
      </c>
      <c r="C258" s="255">
        <v>42</v>
      </c>
      <c r="O258" s="255"/>
    </row>
    <row r="259" spans="2:15" x14ac:dyDescent="0.2">
      <c r="B259" s="255">
        <v>233</v>
      </c>
      <c r="C259" s="255">
        <v>42</v>
      </c>
      <c r="O259" s="255"/>
    </row>
    <row r="260" spans="2:15" x14ac:dyDescent="0.2">
      <c r="B260" s="255">
        <v>234</v>
      </c>
      <c r="C260" s="255">
        <v>42</v>
      </c>
      <c r="O260" s="255"/>
    </row>
    <row r="261" spans="2:15" x14ac:dyDescent="0.2">
      <c r="B261" s="255">
        <v>235</v>
      </c>
      <c r="C261" s="255">
        <v>42</v>
      </c>
      <c r="O261" s="255"/>
    </row>
    <row r="262" spans="2:15" x14ac:dyDescent="0.2">
      <c r="B262" s="255">
        <v>236</v>
      </c>
      <c r="C262" s="255">
        <v>42</v>
      </c>
      <c r="O262" s="255"/>
    </row>
    <row r="263" spans="2:15" x14ac:dyDescent="0.2">
      <c r="B263" s="255">
        <v>237</v>
      </c>
      <c r="C263" s="255">
        <v>42</v>
      </c>
      <c r="O263" s="255"/>
    </row>
    <row r="264" spans="2:15" x14ac:dyDescent="0.2">
      <c r="B264" s="255">
        <v>238</v>
      </c>
      <c r="C264" s="255">
        <v>42</v>
      </c>
      <c r="O264" s="255"/>
    </row>
    <row r="265" spans="2:15" x14ac:dyDescent="0.2">
      <c r="B265" s="255">
        <v>239</v>
      </c>
      <c r="C265" s="255">
        <v>42</v>
      </c>
      <c r="O265" s="255"/>
    </row>
    <row r="266" spans="2:15" x14ac:dyDescent="0.2">
      <c r="B266" s="255">
        <v>240</v>
      </c>
      <c r="C266" s="255">
        <v>42</v>
      </c>
      <c r="O266" s="255"/>
    </row>
    <row r="267" spans="2:15" x14ac:dyDescent="0.2">
      <c r="B267" s="255">
        <v>241</v>
      </c>
      <c r="C267" s="255">
        <v>42</v>
      </c>
      <c r="O267" s="255"/>
    </row>
    <row r="268" spans="2:15" x14ac:dyDescent="0.2">
      <c r="B268" s="255">
        <v>242</v>
      </c>
      <c r="C268" s="255">
        <v>42</v>
      </c>
      <c r="O268" s="255"/>
    </row>
    <row r="269" spans="2:15" x14ac:dyDescent="0.2">
      <c r="B269" s="255">
        <v>243</v>
      </c>
      <c r="C269" s="255">
        <v>42</v>
      </c>
      <c r="O269" s="255"/>
    </row>
    <row r="270" spans="2:15" x14ac:dyDescent="0.2">
      <c r="B270" s="255">
        <v>244</v>
      </c>
      <c r="C270" s="255">
        <v>42</v>
      </c>
      <c r="O270" s="255"/>
    </row>
    <row r="271" spans="2:15" x14ac:dyDescent="0.2">
      <c r="B271" s="255">
        <v>245</v>
      </c>
      <c r="C271" s="255">
        <v>42</v>
      </c>
      <c r="O271" s="255"/>
    </row>
    <row r="272" spans="2:15" x14ac:dyDescent="0.2">
      <c r="B272" s="255">
        <v>246</v>
      </c>
      <c r="C272" s="255">
        <v>42</v>
      </c>
      <c r="O272" s="255"/>
    </row>
    <row r="273" spans="2:15" x14ac:dyDescent="0.2">
      <c r="B273" s="255">
        <v>247</v>
      </c>
      <c r="C273" s="255">
        <v>42</v>
      </c>
      <c r="O273" s="255"/>
    </row>
    <row r="274" spans="2:15" x14ac:dyDescent="0.2">
      <c r="B274" s="255">
        <v>248</v>
      </c>
      <c r="C274" s="255">
        <v>42</v>
      </c>
      <c r="O274" s="255"/>
    </row>
    <row r="275" spans="2:15" x14ac:dyDescent="0.2">
      <c r="B275" s="255">
        <v>249</v>
      </c>
      <c r="C275" s="255">
        <v>42</v>
      </c>
      <c r="O275" s="255"/>
    </row>
    <row r="276" spans="2:15" x14ac:dyDescent="0.2">
      <c r="B276" s="255">
        <v>250</v>
      </c>
      <c r="C276" s="255">
        <v>42</v>
      </c>
      <c r="O276" s="255"/>
    </row>
    <row r="277" spans="2:15" x14ac:dyDescent="0.2">
      <c r="B277" s="255">
        <v>251</v>
      </c>
      <c r="C277" s="255">
        <v>42</v>
      </c>
      <c r="O277" s="255"/>
    </row>
    <row r="278" spans="2:15" x14ac:dyDescent="0.2">
      <c r="B278" s="255">
        <v>252</v>
      </c>
      <c r="C278" s="255">
        <v>42</v>
      </c>
      <c r="O278" s="255"/>
    </row>
    <row r="279" spans="2:15" x14ac:dyDescent="0.2">
      <c r="B279" s="255">
        <v>253</v>
      </c>
      <c r="C279" s="255">
        <v>42</v>
      </c>
      <c r="O279" s="255"/>
    </row>
    <row r="280" spans="2:15" x14ac:dyDescent="0.2">
      <c r="B280" s="255">
        <v>254</v>
      </c>
      <c r="C280" s="255">
        <v>42</v>
      </c>
      <c r="O280" s="255"/>
    </row>
    <row r="281" spans="2:15" x14ac:dyDescent="0.2">
      <c r="B281" s="255">
        <v>255</v>
      </c>
      <c r="C281" s="255">
        <v>42</v>
      </c>
      <c r="O281" s="255"/>
    </row>
    <row r="282" spans="2:15" x14ac:dyDescent="0.2">
      <c r="B282" s="255">
        <v>256</v>
      </c>
      <c r="C282" s="255">
        <v>42</v>
      </c>
      <c r="O282" s="255"/>
    </row>
    <row r="283" spans="2:15" x14ac:dyDescent="0.2">
      <c r="B283" s="255">
        <v>257</v>
      </c>
      <c r="C283" s="255">
        <v>42</v>
      </c>
      <c r="O283" s="255"/>
    </row>
    <row r="284" spans="2:15" x14ac:dyDescent="0.2">
      <c r="B284" s="255">
        <v>258</v>
      </c>
      <c r="C284" s="255">
        <v>42</v>
      </c>
      <c r="O284" s="255"/>
    </row>
    <row r="285" spans="2:15" x14ac:dyDescent="0.2">
      <c r="B285" s="255">
        <v>259</v>
      </c>
      <c r="C285" s="255">
        <v>42</v>
      </c>
      <c r="O285" s="255"/>
    </row>
    <row r="286" spans="2:15" x14ac:dyDescent="0.2">
      <c r="B286" s="255">
        <v>260</v>
      </c>
      <c r="C286" s="255">
        <v>42</v>
      </c>
      <c r="O286" s="255"/>
    </row>
    <row r="287" spans="2:15" x14ac:dyDescent="0.2">
      <c r="B287" s="255">
        <v>261</v>
      </c>
      <c r="C287" s="255">
        <v>42</v>
      </c>
      <c r="O287" s="255"/>
    </row>
    <row r="288" spans="2:15" x14ac:dyDescent="0.2">
      <c r="B288" s="255">
        <v>262</v>
      </c>
      <c r="C288" s="255">
        <v>42</v>
      </c>
      <c r="O288" s="255"/>
    </row>
    <row r="289" spans="2:15" x14ac:dyDescent="0.2">
      <c r="B289" s="255">
        <v>263</v>
      </c>
      <c r="C289" s="255">
        <v>42</v>
      </c>
      <c r="O289" s="255"/>
    </row>
    <row r="290" spans="2:15" x14ac:dyDescent="0.2">
      <c r="B290" s="255">
        <v>264</v>
      </c>
      <c r="C290" s="255">
        <v>42</v>
      </c>
      <c r="O290" s="255"/>
    </row>
    <row r="291" spans="2:15" x14ac:dyDescent="0.2">
      <c r="B291" s="255">
        <v>265</v>
      </c>
      <c r="C291" s="255">
        <v>42</v>
      </c>
      <c r="O291" s="255"/>
    </row>
    <row r="292" spans="2:15" x14ac:dyDescent="0.2">
      <c r="B292" s="255">
        <v>266</v>
      </c>
      <c r="C292" s="255">
        <v>42</v>
      </c>
      <c r="O292" s="255"/>
    </row>
    <row r="293" spans="2:15" x14ac:dyDescent="0.2">
      <c r="B293" s="255">
        <v>267</v>
      </c>
      <c r="C293" s="255">
        <v>42</v>
      </c>
      <c r="O293" s="255"/>
    </row>
    <row r="294" spans="2:15" x14ac:dyDescent="0.2">
      <c r="B294" s="255">
        <v>268</v>
      </c>
      <c r="C294" s="255">
        <v>42</v>
      </c>
      <c r="O294" s="255"/>
    </row>
    <row r="295" spans="2:15" x14ac:dyDescent="0.2">
      <c r="B295" s="255">
        <v>269</v>
      </c>
      <c r="C295" s="255">
        <v>42</v>
      </c>
      <c r="O295" s="255"/>
    </row>
    <row r="296" spans="2:15" x14ac:dyDescent="0.2">
      <c r="B296" s="255">
        <v>270</v>
      </c>
      <c r="C296" s="255">
        <v>42</v>
      </c>
      <c r="O296" s="255"/>
    </row>
    <row r="297" spans="2:15" x14ac:dyDescent="0.2">
      <c r="B297" s="255">
        <v>271</v>
      </c>
      <c r="C297" s="255">
        <v>42</v>
      </c>
      <c r="O297" s="255"/>
    </row>
    <row r="298" spans="2:15" x14ac:dyDescent="0.2">
      <c r="B298" s="255">
        <v>272</v>
      </c>
      <c r="C298" s="255">
        <v>42</v>
      </c>
      <c r="O298" s="255"/>
    </row>
    <row r="299" spans="2:15" x14ac:dyDescent="0.2">
      <c r="B299" s="255">
        <v>273</v>
      </c>
      <c r="C299" s="255">
        <v>42</v>
      </c>
      <c r="O299" s="255"/>
    </row>
    <row r="300" spans="2:15" x14ac:dyDescent="0.2">
      <c r="B300" s="255">
        <v>274</v>
      </c>
      <c r="C300" s="255">
        <v>42</v>
      </c>
      <c r="O300" s="255"/>
    </row>
    <row r="301" spans="2:15" x14ac:dyDescent="0.2">
      <c r="B301" s="255">
        <v>275</v>
      </c>
      <c r="C301" s="255">
        <v>42</v>
      </c>
      <c r="O301" s="255"/>
    </row>
    <row r="302" spans="2:15" x14ac:dyDescent="0.2">
      <c r="B302" s="255">
        <v>276</v>
      </c>
      <c r="C302" s="255">
        <v>42</v>
      </c>
      <c r="O302" s="255"/>
    </row>
    <row r="303" spans="2:15" x14ac:dyDescent="0.2">
      <c r="B303" s="255">
        <v>277</v>
      </c>
      <c r="C303" s="255">
        <v>42</v>
      </c>
      <c r="O303" s="255"/>
    </row>
    <row r="304" spans="2:15" x14ac:dyDescent="0.2">
      <c r="B304" s="255">
        <v>278</v>
      </c>
      <c r="C304" s="255">
        <v>42</v>
      </c>
      <c r="O304" s="255"/>
    </row>
    <row r="305" spans="2:15" x14ac:dyDescent="0.2">
      <c r="B305" s="255">
        <v>279</v>
      </c>
      <c r="C305" s="255">
        <v>42</v>
      </c>
      <c r="O305" s="255"/>
    </row>
    <row r="306" spans="2:15" x14ac:dyDescent="0.2">
      <c r="B306" s="255">
        <v>280</v>
      </c>
      <c r="C306" s="255">
        <v>42</v>
      </c>
      <c r="O306" s="255"/>
    </row>
    <row r="307" spans="2:15" x14ac:dyDescent="0.2">
      <c r="B307" s="255">
        <v>281</v>
      </c>
      <c r="C307" s="255">
        <v>42</v>
      </c>
      <c r="O307" s="255"/>
    </row>
    <row r="308" spans="2:15" x14ac:dyDescent="0.2">
      <c r="B308" s="255">
        <v>282</v>
      </c>
      <c r="C308" s="255">
        <v>42</v>
      </c>
      <c r="O308" s="255"/>
    </row>
    <row r="309" spans="2:15" x14ac:dyDescent="0.2">
      <c r="B309" s="255">
        <v>283</v>
      </c>
      <c r="C309" s="255">
        <v>42</v>
      </c>
      <c r="O309" s="255"/>
    </row>
    <row r="310" spans="2:15" x14ac:dyDescent="0.2">
      <c r="B310" s="255">
        <v>284</v>
      </c>
      <c r="C310" s="255">
        <v>42</v>
      </c>
      <c r="O310" s="255"/>
    </row>
    <row r="311" spans="2:15" x14ac:dyDescent="0.2">
      <c r="B311" s="255">
        <v>285</v>
      </c>
      <c r="C311" s="255">
        <v>42</v>
      </c>
      <c r="O311" s="255"/>
    </row>
    <row r="312" spans="2:15" x14ac:dyDescent="0.2">
      <c r="B312" s="255">
        <v>286</v>
      </c>
      <c r="C312" s="255">
        <v>42</v>
      </c>
      <c r="O312" s="255"/>
    </row>
    <row r="313" spans="2:15" x14ac:dyDescent="0.2">
      <c r="B313" s="255">
        <v>287</v>
      </c>
      <c r="C313" s="255">
        <v>42</v>
      </c>
      <c r="O313" s="255"/>
    </row>
    <row r="314" spans="2:15" x14ac:dyDescent="0.2">
      <c r="B314" s="255">
        <v>288</v>
      </c>
      <c r="C314" s="255">
        <v>42</v>
      </c>
      <c r="O314" s="255"/>
    </row>
    <row r="315" spans="2:15" x14ac:dyDescent="0.2">
      <c r="B315" s="255">
        <v>289</v>
      </c>
      <c r="C315" s="255">
        <v>42</v>
      </c>
      <c r="O315" s="255"/>
    </row>
    <row r="316" spans="2:15" x14ac:dyDescent="0.2">
      <c r="B316" s="255">
        <v>290</v>
      </c>
      <c r="C316" s="255">
        <v>42</v>
      </c>
      <c r="O316" s="255"/>
    </row>
    <row r="317" spans="2:15" x14ac:dyDescent="0.2">
      <c r="B317" s="255">
        <v>291</v>
      </c>
      <c r="C317" s="255">
        <v>42</v>
      </c>
      <c r="O317" s="255"/>
    </row>
    <row r="318" spans="2:15" x14ac:dyDescent="0.2">
      <c r="B318" s="255">
        <v>292</v>
      </c>
      <c r="C318" s="255">
        <v>42</v>
      </c>
      <c r="O318" s="255"/>
    </row>
    <row r="319" spans="2:15" x14ac:dyDescent="0.2">
      <c r="B319" s="255">
        <v>293</v>
      </c>
      <c r="C319" s="255">
        <v>42</v>
      </c>
      <c r="O319" s="255"/>
    </row>
    <row r="320" spans="2:15" x14ac:dyDescent="0.2">
      <c r="B320" s="255">
        <v>294</v>
      </c>
      <c r="C320" s="255">
        <v>42</v>
      </c>
      <c r="O320" s="255"/>
    </row>
    <row r="321" spans="2:15" x14ac:dyDescent="0.2">
      <c r="B321" s="255">
        <v>295</v>
      </c>
      <c r="C321" s="255">
        <v>42</v>
      </c>
      <c r="O321" s="255"/>
    </row>
    <row r="322" spans="2:15" x14ac:dyDescent="0.2">
      <c r="B322" s="255">
        <v>296</v>
      </c>
      <c r="C322" s="255">
        <v>42</v>
      </c>
      <c r="O322" s="255"/>
    </row>
    <row r="323" spans="2:15" x14ac:dyDescent="0.2">
      <c r="B323" s="255">
        <v>297</v>
      </c>
      <c r="C323" s="255">
        <v>42</v>
      </c>
      <c r="O323" s="255"/>
    </row>
    <row r="324" spans="2:15" x14ac:dyDescent="0.2">
      <c r="B324" s="255">
        <v>298</v>
      </c>
      <c r="C324" s="255">
        <v>42</v>
      </c>
      <c r="O324" s="255"/>
    </row>
    <row r="325" spans="2:15" x14ac:dyDescent="0.2">
      <c r="B325" s="255">
        <v>299</v>
      </c>
      <c r="C325" s="255">
        <v>42</v>
      </c>
      <c r="O325" s="255"/>
    </row>
    <row r="326" spans="2:15" x14ac:dyDescent="0.2">
      <c r="B326" s="255">
        <v>300</v>
      </c>
      <c r="C326" s="255">
        <v>42</v>
      </c>
      <c r="O326" s="255"/>
    </row>
    <row r="327" spans="2:15" x14ac:dyDescent="0.2">
      <c r="B327" s="255">
        <v>301</v>
      </c>
      <c r="C327" s="255">
        <v>42</v>
      </c>
      <c r="O327" s="255"/>
    </row>
    <row r="328" spans="2:15" x14ac:dyDescent="0.2">
      <c r="B328" s="255">
        <v>302</v>
      </c>
      <c r="C328" s="255">
        <v>42</v>
      </c>
      <c r="O328" s="255"/>
    </row>
    <row r="329" spans="2:15" x14ac:dyDescent="0.2">
      <c r="B329" s="255">
        <v>303</v>
      </c>
      <c r="C329" s="255">
        <v>42</v>
      </c>
      <c r="O329" s="255"/>
    </row>
    <row r="330" spans="2:15" x14ac:dyDescent="0.2">
      <c r="B330" s="255">
        <v>304</v>
      </c>
      <c r="C330" s="255">
        <v>42</v>
      </c>
      <c r="O330" s="255"/>
    </row>
    <row r="331" spans="2:15" x14ac:dyDescent="0.2">
      <c r="B331" s="255">
        <v>305</v>
      </c>
      <c r="C331" s="255">
        <v>42</v>
      </c>
      <c r="O331" s="255"/>
    </row>
    <row r="332" spans="2:15" x14ac:dyDescent="0.2">
      <c r="B332" s="255">
        <v>306</v>
      </c>
      <c r="C332" s="255">
        <v>42</v>
      </c>
      <c r="O332" s="255"/>
    </row>
    <row r="333" spans="2:15" x14ac:dyDescent="0.2">
      <c r="B333" s="255">
        <v>307</v>
      </c>
      <c r="C333" s="255">
        <v>42</v>
      </c>
      <c r="O333" s="255"/>
    </row>
    <row r="334" spans="2:15" x14ac:dyDescent="0.2">
      <c r="B334" s="255">
        <v>308</v>
      </c>
      <c r="C334" s="255">
        <v>42</v>
      </c>
      <c r="O334" s="255"/>
    </row>
    <row r="335" spans="2:15" x14ac:dyDescent="0.2">
      <c r="B335" s="255">
        <v>309</v>
      </c>
      <c r="C335" s="255">
        <v>42</v>
      </c>
      <c r="O335" s="255"/>
    </row>
    <row r="336" spans="2:15" x14ac:dyDescent="0.2">
      <c r="B336" s="255">
        <v>310</v>
      </c>
      <c r="C336" s="255">
        <v>42</v>
      </c>
      <c r="O336" s="255"/>
    </row>
    <row r="337" spans="2:15" x14ac:dyDescent="0.2">
      <c r="B337" s="255">
        <v>311</v>
      </c>
      <c r="C337" s="255">
        <v>42</v>
      </c>
      <c r="O337" s="255"/>
    </row>
    <row r="338" spans="2:15" x14ac:dyDescent="0.2">
      <c r="B338" s="255">
        <v>312</v>
      </c>
      <c r="C338" s="255">
        <v>42</v>
      </c>
      <c r="O338" s="255"/>
    </row>
    <row r="339" spans="2:15" x14ac:dyDescent="0.2">
      <c r="B339" s="255">
        <v>313</v>
      </c>
      <c r="C339" s="255">
        <v>42</v>
      </c>
      <c r="O339" s="255"/>
    </row>
    <row r="340" spans="2:15" x14ac:dyDescent="0.2">
      <c r="B340" s="255">
        <v>314</v>
      </c>
      <c r="C340" s="255">
        <v>42</v>
      </c>
      <c r="O340" s="255"/>
    </row>
    <row r="341" spans="2:15" x14ac:dyDescent="0.2">
      <c r="B341" s="255">
        <v>315</v>
      </c>
      <c r="C341" s="255">
        <v>42</v>
      </c>
      <c r="O341" s="255"/>
    </row>
    <row r="342" spans="2:15" x14ac:dyDescent="0.2">
      <c r="B342" s="255">
        <v>316</v>
      </c>
      <c r="C342" s="255">
        <v>42</v>
      </c>
      <c r="O342" s="255"/>
    </row>
    <row r="343" spans="2:15" x14ac:dyDescent="0.2">
      <c r="B343" s="255">
        <v>317</v>
      </c>
      <c r="C343" s="255">
        <v>42</v>
      </c>
      <c r="O343" s="255"/>
    </row>
    <row r="344" spans="2:15" x14ac:dyDescent="0.2">
      <c r="B344" s="255">
        <v>318</v>
      </c>
      <c r="C344" s="255">
        <v>42</v>
      </c>
      <c r="O344" s="255"/>
    </row>
    <row r="345" spans="2:15" x14ac:dyDescent="0.2">
      <c r="B345" s="255">
        <v>319</v>
      </c>
      <c r="C345" s="255">
        <v>42</v>
      </c>
      <c r="O345" s="255"/>
    </row>
    <row r="346" spans="2:15" x14ac:dyDescent="0.2">
      <c r="B346" s="255">
        <v>320</v>
      </c>
      <c r="C346" s="255">
        <v>42</v>
      </c>
      <c r="O346" s="255"/>
    </row>
    <row r="347" spans="2:15" x14ac:dyDescent="0.2">
      <c r="B347" s="255">
        <v>321</v>
      </c>
      <c r="C347" s="255">
        <v>42</v>
      </c>
      <c r="O347" s="255"/>
    </row>
    <row r="348" spans="2:15" x14ac:dyDescent="0.2">
      <c r="B348" s="255">
        <v>322</v>
      </c>
      <c r="C348" s="255">
        <v>42</v>
      </c>
      <c r="O348" s="255"/>
    </row>
    <row r="349" spans="2:15" x14ac:dyDescent="0.2">
      <c r="B349" s="255">
        <v>323</v>
      </c>
      <c r="C349" s="255">
        <v>42</v>
      </c>
      <c r="O349" s="255"/>
    </row>
    <row r="350" spans="2:15" x14ac:dyDescent="0.2">
      <c r="B350" s="255">
        <v>324</v>
      </c>
      <c r="C350" s="255">
        <v>42</v>
      </c>
      <c r="O350" s="255"/>
    </row>
    <row r="351" spans="2:15" x14ac:dyDescent="0.2">
      <c r="B351" s="255">
        <v>325</v>
      </c>
      <c r="C351" s="255">
        <v>42</v>
      </c>
      <c r="O351" s="255"/>
    </row>
    <row r="352" spans="2:15" x14ac:dyDescent="0.2">
      <c r="B352" s="255">
        <v>326</v>
      </c>
      <c r="C352" s="255">
        <v>42</v>
      </c>
      <c r="O352" s="255"/>
    </row>
    <row r="353" spans="2:15" x14ac:dyDescent="0.2">
      <c r="B353" s="255">
        <v>327</v>
      </c>
      <c r="C353" s="255">
        <v>42</v>
      </c>
      <c r="O353" s="255"/>
    </row>
    <row r="354" spans="2:15" x14ac:dyDescent="0.2">
      <c r="B354" s="255">
        <v>328</v>
      </c>
      <c r="C354" s="255">
        <v>42</v>
      </c>
      <c r="O354" s="255"/>
    </row>
    <row r="355" spans="2:15" x14ac:dyDescent="0.2">
      <c r="B355" s="255">
        <v>329</v>
      </c>
      <c r="C355" s="255">
        <v>42</v>
      </c>
      <c r="O355" s="255"/>
    </row>
    <row r="356" spans="2:15" x14ac:dyDescent="0.2">
      <c r="B356" s="255">
        <v>330</v>
      </c>
      <c r="C356" s="255">
        <v>42</v>
      </c>
      <c r="O356" s="255"/>
    </row>
    <row r="357" spans="2:15" x14ac:dyDescent="0.2">
      <c r="B357" s="255">
        <v>331</v>
      </c>
      <c r="C357" s="255">
        <v>42</v>
      </c>
      <c r="O357" s="255"/>
    </row>
    <row r="358" spans="2:15" x14ac:dyDescent="0.2">
      <c r="B358" s="255">
        <v>332</v>
      </c>
      <c r="C358" s="255">
        <v>42</v>
      </c>
      <c r="O358" s="255"/>
    </row>
    <row r="359" spans="2:15" x14ac:dyDescent="0.2">
      <c r="B359" s="255">
        <v>333</v>
      </c>
      <c r="C359" s="255">
        <v>42</v>
      </c>
      <c r="O359" s="255"/>
    </row>
    <row r="360" spans="2:15" x14ac:dyDescent="0.2">
      <c r="B360" s="255">
        <v>334</v>
      </c>
      <c r="C360" s="255">
        <v>42</v>
      </c>
      <c r="O360" s="255"/>
    </row>
    <row r="361" spans="2:15" x14ac:dyDescent="0.2">
      <c r="B361" s="255">
        <v>335</v>
      </c>
      <c r="C361" s="255">
        <v>42</v>
      </c>
      <c r="O361" s="255"/>
    </row>
    <row r="362" spans="2:15" x14ac:dyDescent="0.2">
      <c r="B362" s="255">
        <v>336</v>
      </c>
      <c r="C362" s="255">
        <v>42</v>
      </c>
      <c r="O362" s="255"/>
    </row>
    <row r="363" spans="2:15" x14ac:dyDescent="0.2">
      <c r="B363" s="255">
        <v>337</v>
      </c>
      <c r="C363" s="255">
        <v>42</v>
      </c>
      <c r="O363" s="255"/>
    </row>
    <row r="364" spans="2:15" x14ac:dyDescent="0.2">
      <c r="B364" s="255">
        <v>338</v>
      </c>
      <c r="C364" s="255">
        <v>42</v>
      </c>
      <c r="O364" s="255"/>
    </row>
    <row r="365" spans="2:15" x14ac:dyDescent="0.2">
      <c r="B365" s="255">
        <v>339</v>
      </c>
      <c r="C365" s="255">
        <v>42</v>
      </c>
      <c r="O365" s="255"/>
    </row>
    <row r="366" spans="2:15" x14ac:dyDescent="0.2">
      <c r="B366" s="255">
        <v>340</v>
      </c>
      <c r="C366" s="255">
        <v>42</v>
      </c>
      <c r="O366" s="255"/>
    </row>
    <row r="367" spans="2:15" x14ac:dyDescent="0.2">
      <c r="B367" s="255">
        <v>341</v>
      </c>
      <c r="C367" s="255">
        <v>42</v>
      </c>
      <c r="O367" s="255"/>
    </row>
    <row r="368" spans="2:15" x14ac:dyDescent="0.2">
      <c r="B368" s="255">
        <v>342</v>
      </c>
      <c r="C368" s="255">
        <v>42</v>
      </c>
      <c r="O368" s="255"/>
    </row>
    <row r="369" spans="2:15" x14ac:dyDescent="0.2">
      <c r="B369" s="255">
        <v>343</v>
      </c>
      <c r="C369" s="255">
        <v>42</v>
      </c>
      <c r="O369" s="255"/>
    </row>
    <row r="370" spans="2:15" x14ac:dyDescent="0.2">
      <c r="B370" s="255">
        <v>344</v>
      </c>
      <c r="C370" s="255">
        <v>42</v>
      </c>
      <c r="O370" s="255"/>
    </row>
    <row r="371" spans="2:15" x14ac:dyDescent="0.2">
      <c r="B371" s="255">
        <v>345</v>
      </c>
      <c r="C371" s="255">
        <v>42</v>
      </c>
      <c r="O371" s="255"/>
    </row>
    <row r="372" spans="2:15" x14ac:dyDescent="0.2">
      <c r="B372" s="255">
        <v>346</v>
      </c>
      <c r="C372" s="255">
        <v>42</v>
      </c>
      <c r="O372" s="255"/>
    </row>
    <row r="373" spans="2:15" x14ac:dyDescent="0.2">
      <c r="B373" s="255">
        <v>347</v>
      </c>
      <c r="C373" s="255">
        <v>42</v>
      </c>
      <c r="O373" s="255"/>
    </row>
    <row r="374" spans="2:15" x14ac:dyDescent="0.2">
      <c r="B374" s="255">
        <v>348</v>
      </c>
      <c r="C374" s="255">
        <v>42</v>
      </c>
      <c r="O374" s="255"/>
    </row>
    <row r="375" spans="2:15" x14ac:dyDescent="0.2">
      <c r="B375" s="255">
        <v>349</v>
      </c>
      <c r="C375" s="255">
        <v>42</v>
      </c>
      <c r="O375" s="255"/>
    </row>
    <row r="376" spans="2:15" x14ac:dyDescent="0.2">
      <c r="B376" s="255">
        <v>350</v>
      </c>
      <c r="C376" s="255">
        <v>42</v>
      </c>
      <c r="O376" s="255"/>
    </row>
    <row r="377" spans="2:15" x14ac:dyDescent="0.2">
      <c r="B377" s="255">
        <v>351</v>
      </c>
      <c r="C377" s="255">
        <v>42</v>
      </c>
      <c r="O377" s="255"/>
    </row>
    <row r="378" spans="2:15" x14ac:dyDescent="0.2">
      <c r="B378" s="255">
        <v>352</v>
      </c>
      <c r="C378" s="255">
        <v>42</v>
      </c>
      <c r="O378" s="255"/>
    </row>
    <row r="379" spans="2:15" x14ac:dyDescent="0.2">
      <c r="B379" s="255">
        <v>353</v>
      </c>
      <c r="C379" s="255">
        <v>42</v>
      </c>
      <c r="O379" s="255"/>
    </row>
    <row r="380" spans="2:15" x14ac:dyDescent="0.2">
      <c r="B380" s="255">
        <v>354</v>
      </c>
      <c r="C380" s="255">
        <v>42</v>
      </c>
      <c r="O380" s="255"/>
    </row>
    <row r="381" spans="2:15" x14ac:dyDescent="0.2">
      <c r="B381" s="255">
        <v>355</v>
      </c>
      <c r="C381" s="255">
        <v>42</v>
      </c>
      <c r="O381" s="255"/>
    </row>
    <row r="382" spans="2:15" x14ac:dyDescent="0.2">
      <c r="B382" s="255">
        <v>356</v>
      </c>
      <c r="C382" s="255">
        <v>42</v>
      </c>
      <c r="O382" s="255"/>
    </row>
    <row r="383" spans="2:15" x14ac:dyDescent="0.2">
      <c r="B383" s="255">
        <v>357</v>
      </c>
      <c r="C383" s="255">
        <v>42</v>
      </c>
      <c r="O383" s="255"/>
    </row>
    <row r="384" spans="2:15" x14ac:dyDescent="0.2">
      <c r="B384" s="255">
        <v>358</v>
      </c>
      <c r="C384" s="255">
        <v>42</v>
      </c>
      <c r="O384" s="255"/>
    </row>
    <row r="385" spans="2:15" x14ac:dyDescent="0.2">
      <c r="B385" s="255">
        <v>359</v>
      </c>
      <c r="C385" s="255">
        <v>42</v>
      </c>
      <c r="O385" s="255"/>
    </row>
    <row r="386" spans="2:15" x14ac:dyDescent="0.2">
      <c r="B386" s="255">
        <v>360</v>
      </c>
      <c r="C386" s="255">
        <v>42</v>
      </c>
      <c r="O386" s="255"/>
    </row>
    <row r="387" spans="2:15" x14ac:dyDescent="0.2">
      <c r="B387" s="255">
        <v>361</v>
      </c>
      <c r="C387" s="255">
        <v>42</v>
      </c>
      <c r="O387" s="255"/>
    </row>
    <row r="388" spans="2:15" x14ac:dyDescent="0.2">
      <c r="B388" s="255">
        <v>362</v>
      </c>
      <c r="C388" s="255">
        <v>42</v>
      </c>
      <c r="O388" s="255"/>
    </row>
    <row r="389" spans="2:15" x14ac:dyDescent="0.2">
      <c r="B389" s="255">
        <v>363</v>
      </c>
      <c r="C389" s="255">
        <v>42</v>
      </c>
      <c r="O389" s="255"/>
    </row>
    <row r="390" spans="2:15" x14ac:dyDescent="0.2">
      <c r="B390" s="255">
        <v>364</v>
      </c>
      <c r="C390" s="255">
        <v>42</v>
      </c>
      <c r="O390" s="255"/>
    </row>
    <row r="391" spans="2:15" x14ac:dyDescent="0.2">
      <c r="B391" s="255">
        <v>365</v>
      </c>
      <c r="C391" s="255">
        <v>42</v>
      </c>
      <c r="O391" s="255"/>
    </row>
    <row r="392" spans="2:15" x14ac:dyDescent="0.2">
      <c r="B392" s="255">
        <v>366</v>
      </c>
      <c r="C392" s="255">
        <v>42</v>
      </c>
      <c r="O392" s="255"/>
    </row>
    <row r="393" spans="2:15" x14ac:dyDescent="0.2">
      <c r="B393" s="255">
        <v>367</v>
      </c>
      <c r="C393" s="255">
        <v>42</v>
      </c>
      <c r="O393" s="255"/>
    </row>
    <row r="394" spans="2:15" x14ac:dyDescent="0.2">
      <c r="B394" s="255">
        <v>368</v>
      </c>
      <c r="C394" s="255">
        <v>42</v>
      </c>
      <c r="O394" s="255"/>
    </row>
    <row r="395" spans="2:15" x14ac:dyDescent="0.2">
      <c r="B395" s="255">
        <v>369</v>
      </c>
      <c r="C395" s="255">
        <v>42</v>
      </c>
      <c r="O395" s="255"/>
    </row>
    <row r="396" spans="2:15" x14ac:dyDescent="0.2">
      <c r="B396" s="255">
        <v>370</v>
      </c>
      <c r="C396" s="255">
        <v>42</v>
      </c>
      <c r="O396" s="255"/>
    </row>
    <row r="397" spans="2:15" x14ac:dyDescent="0.2">
      <c r="B397" s="255">
        <v>371</v>
      </c>
      <c r="C397" s="255">
        <v>42</v>
      </c>
      <c r="O397" s="255"/>
    </row>
    <row r="398" spans="2:15" x14ac:dyDescent="0.2">
      <c r="B398" s="255">
        <v>372</v>
      </c>
      <c r="C398" s="255">
        <v>42</v>
      </c>
      <c r="O398" s="255"/>
    </row>
    <row r="399" spans="2:15" x14ac:dyDescent="0.2">
      <c r="B399" s="255">
        <v>373</v>
      </c>
      <c r="C399" s="255">
        <v>42</v>
      </c>
      <c r="O399" s="255"/>
    </row>
    <row r="400" spans="2:15" x14ac:dyDescent="0.2">
      <c r="B400" s="255">
        <v>374</v>
      </c>
      <c r="C400" s="255">
        <v>42</v>
      </c>
      <c r="O400" s="255"/>
    </row>
    <row r="401" spans="2:15" x14ac:dyDescent="0.2">
      <c r="B401" s="255">
        <v>375</v>
      </c>
      <c r="C401" s="255">
        <v>42</v>
      </c>
      <c r="O401" s="255"/>
    </row>
    <row r="402" spans="2:15" x14ac:dyDescent="0.2">
      <c r="B402" s="255">
        <v>376</v>
      </c>
      <c r="C402" s="255">
        <v>42</v>
      </c>
      <c r="O402" s="255"/>
    </row>
    <row r="403" spans="2:15" x14ac:dyDescent="0.2">
      <c r="B403" s="255">
        <v>377</v>
      </c>
      <c r="C403" s="255">
        <v>42</v>
      </c>
      <c r="O403" s="255"/>
    </row>
    <row r="404" spans="2:15" x14ac:dyDescent="0.2">
      <c r="B404" s="255">
        <v>378</v>
      </c>
      <c r="C404" s="255">
        <v>42</v>
      </c>
      <c r="O404" s="255"/>
    </row>
    <row r="405" spans="2:15" x14ac:dyDescent="0.2">
      <c r="B405" s="255">
        <v>379</v>
      </c>
      <c r="C405" s="255">
        <v>42</v>
      </c>
      <c r="O405" s="255"/>
    </row>
    <row r="406" spans="2:15" x14ac:dyDescent="0.2">
      <c r="B406" s="255">
        <v>380</v>
      </c>
      <c r="C406" s="255">
        <v>42</v>
      </c>
      <c r="O406" s="255"/>
    </row>
    <row r="407" spans="2:15" x14ac:dyDescent="0.2">
      <c r="B407" s="255">
        <v>381</v>
      </c>
      <c r="C407" s="255">
        <v>42</v>
      </c>
      <c r="O407" s="255"/>
    </row>
    <row r="408" spans="2:15" x14ac:dyDescent="0.2">
      <c r="B408" s="255">
        <v>382</v>
      </c>
      <c r="C408" s="255">
        <v>42</v>
      </c>
      <c r="O408" s="255"/>
    </row>
    <row r="409" spans="2:15" x14ac:dyDescent="0.2">
      <c r="B409" s="255">
        <v>383</v>
      </c>
      <c r="C409" s="255">
        <v>42</v>
      </c>
      <c r="O409" s="255"/>
    </row>
    <row r="410" spans="2:15" x14ac:dyDescent="0.2">
      <c r="B410" s="255">
        <v>384</v>
      </c>
      <c r="C410" s="255">
        <v>42</v>
      </c>
      <c r="O410" s="255"/>
    </row>
    <row r="411" spans="2:15" x14ac:dyDescent="0.2">
      <c r="B411" s="255">
        <v>385</v>
      </c>
      <c r="C411" s="255">
        <v>42</v>
      </c>
      <c r="O411" s="255"/>
    </row>
    <row r="412" spans="2:15" x14ac:dyDescent="0.2">
      <c r="B412" s="255">
        <v>386</v>
      </c>
      <c r="C412" s="255">
        <v>42</v>
      </c>
      <c r="O412" s="255"/>
    </row>
    <row r="413" spans="2:15" x14ac:dyDescent="0.2">
      <c r="B413" s="255">
        <v>387</v>
      </c>
      <c r="C413" s="255">
        <v>42</v>
      </c>
      <c r="O413" s="255"/>
    </row>
    <row r="414" spans="2:15" x14ac:dyDescent="0.2">
      <c r="B414" s="255">
        <v>388</v>
      </c>
      <c r="C414" s="255">
        <v>42</v>
      </c>
      <c r="O414" s="255"/>
    </row>
    <row r="415" spans="2:15" x14ac:dyDescent="0.2">
      <c r="B415" s="255">
        <v>389</v>
      </c>
      <c r="C415" s="255">
        <v>42</v>
      </c>
      <c r="O415" s="255"/>
    </row>
    <row r="416" spans="2:15" x14ac:dyDescent="0.2">
      <c r="B416" s="255">
        <v>390</v>
      </c>
      <c r="C416" s="255">
        <v>42</v>
      </c>
      <c r="O416" s="255"/>
    </row>
    <row r="417" spans="2:15" x14ac:dyDescent="0.2">
      <c r="B417" s="255">
        <v>391</v>
      </c>
      <c r="C417" s="255">
        <v>42</v>
      </c>
      <c r="O417" s="255"/>
    </row>
    <row r="418" spans="2:15" x14ac:dyDescent="0.2">
      <c r="B418" s="255">
        <v>392</v>
      </c>
      <c r="C418" s="255">
        <v>42</v>
      </c>
      <c r="O418" s="255"/>
    </row>
    <row r="419" spans="2:15" x14ac:dyDescent="0.2">
      <c r="B419" s="255">
        <v>393</v>
      </c>
      <c r="C419" s="255">
        <v>42</v>
      </c>
      <c r="O419" s="255"/>
    </row>
    <row r="420" spans="2:15" x14ac:dyDescent="0.2">
      <c r="B420" s="255">
        <v>394</v>
      </c>
      <c r="C420" s="255">
        <v>42</v>
      </c>
      <c r="O420" s="255"/>
    </row>
    <row r="421" spans="2:15" x14ac:dyDescent="0.2">
      <c r="B421" s="255">
        <v>395</v>
      </c>
      <c r="C421" s="255">
        <v>42</v>
      </c>
      <c r="O421" s="255"/>
    </row>
    <row r="422" spans="2:15" x14ac:dyDescent="0.2">
      <c r="B422" s="255">
        <v>396</v>
      </c>
      <c r="C422" s="255">
        <v>42</v>
      </c>
      <c r="O422" s="255"/>
    </row>
    <row r="423" spans="2:15" x14ac:dyDescent="0.2">
      <c r="B423" s="255">
        <v>397</v>
      </c>
      <c r="C423" s="255">
        <v>42</v>
      </c>
      <c r="O423" s="255"/>
    </row>
    <row r="424" spans="2:15" x14ac:dyDescent="0.2">
      <c r="B424" s="255">
        <v>398</v>
      </c>
      <c r="C424" s="255">
        <v>42</v>
      </c>
      <c r="O424" s="255"/>
    </row>
    <row r="425" spans="2:15" x14ac:dyDescent="0.2">
      <c r="O425" s="255"/>
    </row>
    <row r="426" spans="2:15" x14ac:dyDescent="0.2">
      <c r="O426" s="255"/>
    </row>
    <row r="427" spans="2:15" x14ac:dyDescent="0.2">
      <c r="O427" s="255"/>
    </row>
    <row r="428" spans="2:15" x14ac:dyDescent="0.2">
      <c r="O428" s="255"/>
    </row>
    <row r="429" spans="2:15" x14ac:dyDescent="0.2">
      <c r="O429" s="255"/>
    </row>
  </sheetData>
  <sortState xmlns:xlrd2="http://schemas.microsoft.com/office/spreadsheetml/2017/richdata2" ref="P25:P45">
    <sortCondition descending="1" ref="P25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A05ED-4BB1-4553-8FE5-508C715BA91E}">
  <dimension ref="K6:N235"/>
  <sheetViews>
    <sheetView topLeftCell="A4" zoomScale="214" zoomScaleNormal="214" workbookViewId="0">
      <selection activeCell="I230" sqref="I230"/>
    </sheetView>
  </sheetViews>
  <sheetFormatPr defaultRowHeight="11.25" x14ac:dyDescent="0.2"/>
  <cols>
    <col min="11" max="11" width="8" style="277" bestFit="1" customWidth="1"/>
    <col min="12" max="12" width="10.5" style="277" bestFit="1" customWidth="1"/>
    <col min="13" max="13" width="8" style="277" bestFit="1" customWidth="1"/>
    <col min="14" max="14" width="10.5" style="277" bestFit="1" customWidth="1"/>
  </cols>
  <sheetData>
    <row r="6" spans="11:14" x14ac:dyDescent="0.2">
      <c r="K6" s="277">
        <v>84</v>
      </c>
      <c r="L6" s="277">
        <f>K6*M6</f>
        <v>84</v>
      </c>
      <c r="M6" s="277">
        <v>1</v>
      </c>
      <c r="N6" s="277">
        <f>L6/5</f>
        <v>16.8</v>
      </c>
    </row>
    <row r="7" spans="11:14" x14ac:dyDescent="0.2">
      <c r="K7" s="277">
        <v>84</v>
      </c>
      <c r="L7" s="277">
        <f t="shared" ref="L7:L70" si="0">K7*M7</f>
        <v>168</v>
      </c>
      <c r="M7" s="277">
        <v>2</v>
      </c>
      <c r="N7" s="277">
        <f t="shared" ref="N7:N45" si="1">L7/5</f>
        <v>33.6</v>
      </c>
    </row>
    <row r="8" spans="11:14" x14ac:dyDescent="0.2">
      <c r="K8" s="277">
        <v>84</v>
      </c>
      <c r="L8" s="277">
        <f t="shared" si="0"/>
        <v>252</v>
      </c>
      <c r="M8" s="277">
        <v>3</v>
      </c>
      <c r="N8" s="277">
        <f t="shared" si="1"/>
        <v>50.4</v>
      </c>
    </row>
    <row r="9" spans="11:14" x14ac:dyDescent="0.2">
      <c r="K9" s="277">
        <v>84</v>
      </c>
      <c r="L9" s="277">
        <f t="shared" si="0"/>
        <v>336</v>
      </c>
      <c r="M9" s="277">
        <v>4</v>
      </c>
      <c r="N9" s="277">
        <f t="shared" si="1"/>
        <v>67.2</v>
      </c>
    </row>
    <row r="10" spans="11:14" x14ac:dyDescent="0.2">
      <c r="K10" s="277">
        <v>84</v>
      </c>
      <c r="L10" s="277">
        <f t="shared" si="0"/>
        <v>420</v>
      </c>
      <c r="M10" s="277">
        <v>5</v>
      </c>
      <c r="N10" s="278">
        <f t="shared" si="1"/>
        <v>84</v>
      </c>
    </row>
    <row r="11" spans="11:14" x14ac:dyDescent="0.2">
      <c r="K11" s="277">
        <v>84</v>
      </c>
      <c r="L11" s="277">
        <f t="shared" si="0"/>
        <v>504</v>
      </c>
      <c r="M11" s="277">
        <v>6</v>
      </c>
      <c r="N11" s="277">
        <f t="shared" si="1"/>
        <v>100.8</v>
      </c>
    </row>
    <row r="12" spans="11:14" x14ac:dyDescent="0.2">
      <c r="K12" s="277">
        <v>84</v>
      </c>
      <c r="L12" s="277">
        <f t="shared" si="0"/>
        <v>588</v>
      </c>
      <c r="M12" s="277">
        <v>7</v>
      </c>
      <c r="N12" s="277">
        <f t="shared" si="1"/>
        <v>117.6</v>
      </c>
    </row>
    <row r="13" spans="11:14" x14ac:dyDescent="0.2">
      <c r="K13" s="277">
        <v>84</v>
      </c>
      <c r="L13" s="277">
        <f t="shared" si="0"/>
        <v>672</v>
      </c>
      <c r="M13" s="277">
        <v>8</v>
      </c>
      <c r="N13" s="277">
        <f t="shared" si="1"/>
        <v>134.4</v>
      </c>
    </row>
    <row r="14" spans="11:14" x14ac:dyDescent="0.2">
      <c r="K14" s="277">
        <v>84</v>
      </c>
      <c r="L14" s="277">
        <f t="shared" si="0"/>
        <v>756</v>
      </c>
      <c r="M14" s="277">
        <v>9</v>
      </c>
      <c r="N14" s="277">
        <f t="shared" si="1"/>
        <v>151.19999999999999</v>
      </c>
    </row>
    <row r="15" spans="11:14" x14ac:dyDescent="0.2">
      <c r="K15" s="277">
        <v>84</v>
      </c>
      <c r="L15" s="277">
        <f t="shared" si="0"/>
        <v>840</v>
      </c>
      <c r="M15" s="277">
        <v>10</v>
      </c>
      <c r="N15" s="278">
        <f t="shared" si="1"/>
        <v>168</v>
      </c>
    </row>
    <row r="16" spans="11:14" x14ac:dyDescent="0.2">
      <c r="K16" s="277">
        <v>84</v>
      </c>
      <c r="L16" s="277">
        <f t="shared" si="0"/>
        <v>924</v>
      </c>
      <c r="M16" s="277">
        <v>11</v>
      </c>
      <c r="N16" s="277">
        <f t="shared" si="1"/>
        <v>184.8</v>
      </c>
    </row>
    <row r="17" spans="11:14" x14ac:dyDescent="0.2">
      <c r="K17" s="277">
        <v>84</v>
      </c>
      <c r="L17" s="277">
        <f t="shared" si="0"/>
        <v>1008</v>
      </c>
      <c r="M17" s="277">
        <v>12</v>
      </c>
      <c r="N17" s="277">
        <f t="shared" si="1"/>
        <v>201.6</v>
      </c>
    </row>
    <row r="18" spans="11:14" x14ac:dyDescent="0.2">
      <c r="K18" s="277">
        <v>84</v>
      </c>
      <c r="L18" s="277">
        <f t="shared" si="0"/>
        <v>1092</v>
      </c>
      <c r="M18" s="277">
        <v>13</v>
      </c>
      <c r="N18" s="277">
        <f t="shared" si="1"/>
        <v>218.4</v>
      </c>
    </row>
    <row r="19" spans="11:14" x14ac:dyDescent="0.2">
      <c r="K19" s="277">
        <v>84</v>
      </c>
      <c r="L19" s="277">
        <f t="shared" si="0"/>
        <v>1176</v>
      </c>
      <c r="M19" s="277">
        <v>14</v>
      </c>
      <c r="N19" s="277">
        <f t="shared" si="1"/>
        <v>235.2</v>
      </c>
    </row>
    <row r="20" spans="11:14" x14ac:dyDescent="0.2">
      <c r="K20" s="277">
        <v>84</v>
      </c>
      <c r="L20" s="277">
        <f t="shared" si="0"/>
        <v>1260</v>
      </c>
      <c r="M20" s="277">
        <v>15</v>
      </c>
      <c r="N20" s="278">
        <f t="shared" si="1"/>
        <v>252</v>
      </c>
    </row>
    <row r="21" spans="11:14" x14ac:dyDescent="0.2">
      <c r="K21" s="277">
        <v>84</v>
      </c>
      <c r="L21" s="277">
        <f t="shared" si="0"/>
        <v>1344</v>
      </c>
      <c r="M21" s="277">
        <v>16</v>
      </c>
      <c r="N21" s="277">
        <f t="shared" si="1"/>
        <v>268.8</v>
      </c>
    </row>
    <row r="22" spans="11:14" x14ac:dyDescent="0.2">
      <c r="K22" s="277">
        <v>84</v>
      </c>
      <c r="L22" s="277">
        <f t="shared" si="0"/>
        <v>1428</v>
      </c>
      <c r="M22" s="277">
        <v>17</v>
      </c>
      <c r="N22" s="277">
        <f t="shared" si="1"/>
        <v>285.60000000000002</v>
      </c>
    </row>
    <row r="23" spans="11:14" x14ac:dyDescent="0.2">
      <c r="K23" s="277">
        <v>84</v>
      </c>
      <c r="L23" s="277">
        <f t="shared" si="0"/>
        <v>1512</v>
      </c>
      <c r="M23" s="277">
        <v>18</v>
      </c>
      <c r="N23" s="277">
        <f t="shared" si="1"/>
        <v>302.39999999999998</v>
      </c>
    </row>
    <row r="24" spans="11:14" x14ac:dyDescent="0.2">
      <c r="K24" s="277">
        <v>84</v>
      </c>
      <c r="L24" s="277">
        <f t="shared" si="0"/>
        <v>1596</v>
      </c>
      <c r="M24" s="277">
        <v>19</v>
      </c>
      <c r="N24" s="277">
        <f t="shared" si="1"/>
        <v>319.2</v>
      </c>
    </row>
    <row r="25" spans="11:14" x14ac:dyDescent="0.2">
      <c r="K25" s="277">
        <v>84</v>
      </c>
      <c r="L25" s="277">
        <f t="shared" si="0"/>
        <v>1680</v>
      </c>
      <c r="M25" s="277">
        <v>20</v>
      </c>
      <c r="N25" s="278">
        <f t="shared" si="1"/>
        <v>336</v>
      </c>
    </row>
    <row r="26" spans="11:14" x14ac:dyDescent="0.2">
      <c r="K26" s="277">
        <v>84</v>
      </c>
      <c r="L26" s="277">
        <f t="shared" si="0"/>
        <v>1764</v>
      </c>
      <c r="M26" s="277">
        <v>21</v>
      </c>
      <c r="N26" s="277">
        <f t="shared" si="1"/>
        <v>352.8</v>
      </c>
    </row>
    <row r="27" spans="11:14" x14ac:dyDescent="0.2">
      <c r="K27" s="277">
        <v>84</v>
      </c>
      <c r="L27" s="277">
        <f t="shared" si="0"/>
        <v>1848</v>
      </c>
      <c r="M27" s="277">
        <v>22</v>
      </c>
      <c r="N27" s="277">
        <f t="shared" si="1"/>
        <v>369.6</v>
      </c>
    </row>
    <row r="28" spans="11:14" x14ac:dyDescent="0.2">
      <c r="K28" s="277">
        <v>84</v>
      </c>
      <c r="L28" s="277">
        <f t="shared" si="0"/>
        <v>1932</v>
      </c>
      <c r="M28" s="277">
        <v>23</v>
      </c>
      <c r="N28" s="277">
        <f t="shared" si="1"/>
        <v>386.4</v>
      </c>
    </row>
    <row r="29" spans="11:14" x14ac:dyDescent="0.2">
      <c r="K29" s="277">
        <v>84</v>
      </c>
      <c r="L29" s="277">
        <f t="shared" si="0"/>
        <v>2016</v>
      </c>
      <c r="M29" s="277">
        <v>24</v>
      </c>
      <c r="N29" s="277">
        <f t="shared" si="1"/>
        <v>403.2</v>
      </c>
    </row>
    <row r="30" spans="11:14" x14ac:dyDescent="0.2">
      <c r="K30" s="277">
        <v>84</v>
      </c>
      <c r="L30" s="277">
        <f t="shared" si="0"/>
        <v>2100</v>
      </c>
      <c r="M30" s="277">
        <v>25</v>
      </c>
      <c r="N30" s="278">
        <f t="shared" si="1"/>
        <v>420</v>
      </c>
    </row>
    <row r="31" spans="11:14" x14ac:dyDescent="0.2">
      <c r="K31" s="277">
        <v>84</v>
      </c>
      <c r="L31" s="277">
        <f t="shared" si="0"/>
        <v>2184</v>
      </c>
      <c r="M31" s="277">
        <v>26</v>
      </c>
      <c r="N31" s="277">
        <f t="shared" si="1"/>
        <v>436.8</v>
      </c>
    </row>
    <row r="32" spans="11:14" x14ac:dyDescent="0.2">
      <c r="K32" s="277">
        <v>84</v>
      </c>
      <c r="L32" s="277">
        <f t="shared" si="0"/>
        <v>2268</v>
      </c>
      <c r="M32" s="277">
        <v>27</v>
      </c>
      <c r="N32" s="277">
        <f t="shared" si="1"/>
        <v>453.6</v>
      </c>
    </row>
    <row r="33" spans="11:14" x14ac:dyDescent="0.2">
      <c r="K33" s="277">
        <v>84</v>
      </c>
      <c r="L33" s="277">
        <f t="shared" si="0"/>
        <v>2352</v>
      </c>
      <c r="M33" s="277">
        <v>28</v>
      </c>
      <c r="N33" s="277">
        <f t="shared" si="1"/>
        <v>470.4</v>
      </c>
    </row>
    <row r="34" spans="11:14" x14ac:dyDescent="0.2">
      <c r="K34" s="277">
        <v>84</v>
      </c>
      <c r="L34" s="277">
        <f t="shared" si="0"/>
        <v>2436</v>
      </c>
      <c r="M34" s="277">
        <v>29</v>
      </c>
      <c r="N34" s="277">
        <f t="shared" si="1"/>
        <v>487.2</v>
      </c>
    </row>
    <row r="35" spans="11:14" x14ac:dyDescent="0.2">
      <c r="K35" s="277">
        <v>84</v>
      </c>
      <c r="L35" s="277">
        <f t="shared" si="0"/>
        <v>2520</v>
      </c>
      <c r="M35" s="277">
        <v>30</v>
      </c>
      <c r="N35" s="278">
        <f t="shared" si="1"/>
        <v>504</v>
      </c>
    </row>
    <row r="36" spans="11:14" x14ac:dyDescent="0.2">
      <c r="K36" s="277">
        <v>84</v>
      </c>
      <c r="L36" s="277">
        <f t="shared" si="0"/>
        <v>2604</v>
      </c>
      <c r="M36" s="277">
        <v>31</v>
      </c>
      <c r="N36" s="277">
        <f t="shared" si="1"/>
        <v>520.79999999999995</v>
      </c>
    </row>
    <row r="37" spans="11:14" x14ac:dyDescent="0.2">
      <c r="K37" s="277">
        <v>84</v>
      </c>
      <c r="L37" s="277">
        <f t="shared" si="0"/>
        <v>2688</v>
      </c>
      <c r="M37" s="277">
        <v>32</v>
      </c>
      <c r="N37" s="277">
        <f t="shared" si="1"/>
        <v>537.6</v>
      </c>
    </row>
    <row r="38" spans="11:14" x14ac:dyDescent="0.2">
      <c r="K38" s="277">
        <v>84</v>
      </c>
      <c r="L38" s="277">
        <f t="shared" si="0"/>
        <v>2772</v>
      </c>
      <c r="M38" s="277">
        <v>33</v>
      </c>
      <c r="N38" s="277">
        <f t="shared" si="1"/>
        <v>554.4</v>
      </c>
    </row>
    <row r="39" spans="11:14" x14ac:dyDescent="0.2">
      <c r="K39" s="277">
        <v>84</v>
      </c>
      <c r="L39" s="277">
        <f t="shared" si="0"/>
        <v>2856</v>
      </c>
      <c r="M39" s="277">
        <v>34</v>
      </c>
      <c r="N39" s="277">
        <f t="shared" si="1"/>
        <v>571.20000000000005</v>
      </c>
    </row>
    <row r="40" spans="11:14" x14ac:dyDescent="0.2">
      <c r="K40" s="277">
        <v>84</v>
      </c>
      <c r="L40" s="277">
        <f t="shared" si="0"/>
        <v>2940</v>
      </c>
      <c r="M40" s="277">
        <v>35</v>
      </c>
      <c r="N40" s="278">
        <f t="shared" si="1"/>
        <v>588</v>
      </c>
    </row>
    <row r="41" spans="11:14" x14ac:dyDescent="0.2">
      <c r="K41" s="277">
        <v>84</v>
      </c>
      <c r="L41" s="277">
        <f t="shared" si="0"/>
        <v>3024</v>
      </c>
      <c r="M41" s="277">
        <v>36</v>
      </c>
      <c r="N41" s="277">
        <f t="shared" si="1"/>
        <v>604.79999999999995</v>
      </c>
    </row>
    <row r="42" spans="11:14" x14ac:dyDescent="0.2">
      <c r="K42" s="277">
        <v>84</v>
      </c>
      <c r="L42" s="277">
        <f t="shared" si="0"/>
        <v>3108</v>
      </c>
      <c r="M42" s="277">
        <v>37</v>
      </c>
      <c r="N42" s="277">
        <f t="shared" si="1"/>
        <v>621.6</v>
      </c>
    </row>
    <row r="43" spans="11:14" x14ac:dyDescent="0.2">
      <c r="K43" s="277">
        <v>84</v>
      </c>
      <c r="L43" s="277">
        <f t="shared" si="0"/>
        <v>3192</v>
      </c>
      <c r="M43" s="277">
        <v>38</v>
      </c>
      <c r="N43" s="277">
        <f t="shared" si="1"/>
        <v>638.4</v>
      </c>
    </row>
    <row r="44" spans="11:14" x14ac:dyDescent="0.2">
      <c r="K44" s="277">
        <v>84</v>
      </c>
      <c r="L44" s="277">
        <f t="shared" si="0"/>
        <v>3276</v>
      </c>
      <c r="M44" s="277">
        <v>39</v>
      </c>
      <c r="N44" s="277">
        <f t="shared" si="1"/>
        <v>655.20000000000005</v>
      </c>
    </row>
    <row r="45" spans="11:14" x14ac:dyDescent="0.2">
      <c r="K45" s="277">
        <v>85</v>
      </c>
      <c r="L45" s="277">
        <f t="shared" si="0"/>
        <v>3400</v>
      </c>
      <c r="M45" s="277">
        <v>40</v>
      </c>
      <c r="N45" s="278">
        <f t="shared" si="1"/>
        <v>680</v>
      </c>
    </row>
    <row r="46" spans="11:14" x14ac:dyDescent="0.2">
      <c r="K46" s="277">
        <v>86</v>
      </c>
      <c r="L46" s="277">
        <f t="shared" si="0"/>
        <v>3526</v>
      </c>
      <c r="M46" s="277">
        <v>41</v>
      </c>
      <c r="N46" s="278">
        <f t="shared" ref="N46:N109" si="2">L46/5</f>
        <v>705.2</v>
      </c>
    </row>
    <row r="47" spans="11:14" x14ac:dyDescent="0.2">
      <c r="K47" s="277">
        <v>87</v>
      </c>
      <c r="L47" s="277">
        <f t="shared" si="0"/>
        <v>3654</v>
      </c>
      <c r="M47" s="277">
        <v>42</v>
      </c>
      <c r="N47" s="278">
        <f t="shared" si="2"/>
        <v>730.8</v>
      </c>
    </row>
    <row r="48" spans="11:14" x14ac:dyDescent="0.2">
      <c r="K48" s="277">
        <v>88</v>
      </c>
      <c r="L48" s="277">
        <f t="shared" si="0"/>
        <v>3784</v>
      </c>
      <c r="M48" s="277">
        <v>43</v>
      </c>
      <c r="N48" s="278">
        <f t="shared" si="2"/>
        <v>756.8</v>
      </c>
    </row>
    <row r="49" spans="11:14" x14ac:dyDescent="0.2">
      <c r="K49" s="277">
        <v>89</v>
      </c>
      <c r="L49" s="277">
        <f t="shared" si="0"/>
        <v>3916</v>
      </c>
      <c r="M49" s="277">
        <v>44</v>
      </c>
      <c r="N49" s="278">
        <f t="shared" si="2"/>
        <v>783.2</v>
      </c>
    </row>
    <row r="50" spans="11:14" x14ac:dyDescent="0.2">
      <c r="K50" s="277">
        <v>90</v>
      </c>
      <c r="L50" s="277">
        <f t="shared" si="0"/>
        <v>4050</v>
      </c>
      <c r="M50" s="277">
        <v>45</v>
      </c>
      <c r="N50" s="278">
        <f t="shared" si="2"/>
        <v>810</v>
      </c>
    </row>
    <row r="51" spans="11:14" x14ac:dyDescent="0.2">
      <c r="K51" s="277">
        <v>91</v>
      </c>
      <c r="L51" s="277">
        <f t="shared" si="0"/>
        <v>4186</v>
      </c>
      <c r="M51" s="277">
        <v>46</v>
      </c>
      <c r="N51" s="278">
        <f t="shared" si="2"/>
        <v>837.2</v>
      </c>
    </row>
    <row r="52" spans="11:14" x14ac:dyDescent="0.2">
      <c r="K52" s="277">
        <v>92</v>
      </c>
      <c r="L52" s="277">
        <f t="shared" si="0"/>
        <v>4324</v>
      </c>
      <c r="M52" s="277">
        <v>47</v>
      </c>
      <c r="N52" s="278">
        <f t="shared" si="2"/>
        <v>864.8</v>
      </c>
    </row>
    <row r="53" spans="11:14" x14ac:dyDescent="0.2">
      <c r="K53" s="277">
        <v>93</v>
      </c>
      <c r="L53" s="277">
        <f t="shared" si="0"/>
        <v>4464</v>
      </c>
      <c r="M53" s="277">
        <v>48</v>
      </c>
      <c r="N53" s="278">
        <f t="shared" si="2"/>
        <v>892.8</v>
      </c>
    </row>
    <row r="54" spans="11:14" x14ac:dyDescent="0.2">
      <c r="K54" s="277">
        <v>94</v>
      </c>
      <c r="L54" s="277">
        <f t="shared" si="0"/>
        <v>4606</v>
      </c>
      <c r="M54" s="277">
        <v>49</v>
      </c>
      <c r="N54" s="278">
        <f t="shared" si="2"/>
        <v>921.2</v>
      </c>
    </row>
    <row r="55" spans="11:14" x14ac:dyDescent="0.2">
      <c r="K55" s="277">
        <v>95</v>
      </c>
      <c r="L55" s="277">
        <f t="shared" si="0"/>
        <v>4750</v>
      </c>
      <c r="M55" s="277">
        <v>50</v>
      </c>
      <c r="N55" s="278">
        <f t="shared" si="2"/>
        <v>950</v>
      </c>
    </row>
    <row r="56" spans="11:14" x14ac:dyDescent="0.2">
      <c r="K56" s="277">
        <v>96</v>
      </c>
      <c r="L56" s="277">
        <f t="shared" si="0"/>
        <v>4896</v>
      </c>
      <c r="M56" s="277">
        <v>51</v>
      </c>
      <c r="N56" s="278">
        <f t="shared" si="2"/>
        <v>979.2</v>
      </c>
    </row>
    <row r="57" spans="11:14" x14ac:dyDescent="0.2">
      <c r="K57" s="277">
        <v>97</v>
      </c>
      <c r="L57" s="277">
        <f t="shared" si="0"/>
        <v>5044</v>
      </c>
      <c r="M57" s="277">
        <v>52</v>
      </c>
      <c r="N57" s="278">
        <f t="shared" si="2"/>
        <v>1008.8</v>
      </c>
    </row>
    <row r="58" spans="11:14" x14ac:dyDescent="0.2">
      <c r="K58" s="277">
        <v>98</v>
      </c>
      <c r="L58" s="277">
        <f t="shared" si="0"/>
        <v>5194</v>
      </c>
      <c r="M58" s="277">
        <v>53</v>
      </c>
      <c r="N58" s="278">
        <f t="shared" si="2"/>
        <v>1038.8</v>
      </c>
    </row>
    <row r="59" spans="11:14" x14ac:dyDescent="0.2">
      <c r="K59" s="277">
        <v>99</v>
      </c>
      <c r="L59" s="277">
        <f t="shared" si="0"/>
        <v>5346</v>
      </c>
      <c r="M59" s="277">
        <v>54</v>
      </c>
      <c r="N59" s="278">
        <f t="shared" si="2"/>
        <v>1069.2</v>
      </c>
    </row>
    <row r="60" spans="11:14" x14ac:dyDescent="0.2">
      <c r="K60" s="277">
        <v>100</v>
      </c>
      <c r="L60" s="277">
        <f t="shared" si="0"/>
        <v>5500</v>
      </c>
      <c r="M60" s="277">
        <v>55</v>
      </c>
      <c r="N60" s="278">
        <f t="shared" si="2"/>
        <v>1100</v>
      </c>
    </row>
    <row r="61" spans="11:14" x14ac:dyDescent="0.2">
      <c r="K61" s="277">
        <v>101</v>
      </c>
      <c r="L61" s="277">
        <f t="shared" si="0"/>
        <v>5656</v>
      </c>
      <c r="M61" s="277">
        <v>56</v>
      </c>
      <c r="N61" s="278">
        <f t="shared" si="2"/>
        <v>1131.2</v>
      </c>
    </row>
    <row r="62" spans="11:14" x14ac:dyDescent="0.2">
      <c r="K62" s="277">
        <v>102</v>
      </c>
      <c r="L62" s="277">
        <f t="shared" si="0"/>
        <v>5814</v>
      </c>
      <c r="M62" s="277">
        <v>57</v>
      </c>
      <c r="N62" s="278">
        <f t="shared" si="2"/>
        <v>1162.8</v>
      </c>
    </row>
    <row r="63" spans="11:14" x14ac:dyDescent="0.2">
      <c r="K63" s="277">
        <v>103</v>
      </c>
      <c r="L63" s="277">
        <f t="shared" si="0"/>
        <v>5974</v>
      </c>
      <c r="M63" s="277">
        <v>58</v>
      </c>
      <c r="N63" s="278">
        <f t="shared" si="2"/>
        <v>1194.8</v>
      </c>
    </row>
    <row r="64" spans="11:14" x14ac:dyDescent="0.2">
      <c r="K64" s="277">
        <v>104</v>
      </c>
      <c r="L64" s="277">
        <f t="shared" si="0"/>
        <v>6136</v>
      </c>
      <c r="M64" s="277">
        <v>59</v>
      </c>
      <c r="N64" s="278">
        <f t="shared" si="2"/>
        <v>1227.2</v>
      </c>
    </row>
    <row r="65" spans="11:14" x14ac:dyDescent="0.2">
      <c r="K65" s="277">
        <v>105</v>
      </c>
      <c r="L65" s="277">
        <f t="shared" si="0"/>
        <v>6300</v>
      </c>
      <c r="M65" s="277">
        <v>60</v>
      </c>
      <c r="N65" s="278">
        <f t="shared" si="2"/>
        <v>1260</v>
      </c>
    </row>
    <row r="66" spans="11:14" x14ac:dyDescent="0.2">
      <c r="K66" s="277">
        <v>106</v>
      </c>
      <c r="L66" s="277">
        <f t="shared" si="0"/>
        <v>6466</v>
      </c>
      <c r="M66" s="277">
        <v>61</v>
      </c>
      <c r="N66" s="278">
        <f t="shared" si="2"/>
        <v>1293.2</v>
      </c>
    </row>
    <row r="67" spans="11:14" x14ac:dyDescent="0.2">
      <c r="K67" s="277">
        <v>107</v>
      </c>
      <c r="L67" s="277">
        <f t="shared" si="0"/>
        <v>6634</v>
      </c>
      <c r="M67" s="277">
        <v>62</v>
      </c>
      <c r="N67" s="278">
        <f t="shared" si="2"/>
        <v>1326.8</v>
      </c>
    </row>
    <row r="68" spans="11:14" x14ac:dyDescent="0.2">
      <c r="K68" s="277">
        <v>108</v>
      </c>
      <c r="L68" s="277">
        <f t="shared" si="0"/>
        <v>6804</v>
      </c>
      <c r="M68" s="277">
        <v>63</v>
      </c>
      <c r="N68" s="278">
        <f t="shared" si="2"/>
        <v>1360.8</v>
      </c>
    </row>
    <row r="69" spans="11:14" x14ac:dyDescent="0.2">
      <c r="K69" s="277">
        <v>109</v>
      </c>
      <c r="L69" s="277">
        <f t="shared" si="0"/>
        <v>6976</v>
      </c>
      <c r="M69" s="277">
        <v>64</v>
      </c>
      <c r="N69" s="278">
        <f t="shared" si="2"/>
        <v>1395.2</v>
      </c>
    </row>
    <row r="70" spans="11:14" x14ac:dyDescent="0.2">
      <c r="K70" s="277">
        <v>110</v>
      </c>
      <c r="L70" s="277">
        <f t="shared" si="0"/>
        <v>7150</v>
      </c>
      <c r="M70" s="277">
        <v>65</v>
      </c>
      <c r="N70" s="278">
        <f t="shared" si="2"/>
        <v>1430</v>
      </c>
    </row>
    <row r="71" spans="11:14" x14ac:dyDescent="0.2">
      <c r="K71" s="277">
        <v>111</v>
      </c>
      <c r="L71" s="277">
        <f t="shared" ref="L71:L134" si="3">K71*M71</f>
        <v>7326</v>
      </c>
      <c r="M71" s="277">
        <v>66</v>
      </c>
      <c r="N71" s="278">
        <f t="shared" si="2"/>
        <v>1465.2</v>
      </c>
    </row>
    <row r="72" spans="11:14" x14ac:dyDescent="0.2">
      <c r="K72" s="277">
        <v>112</v>
      </c>
      <c r="L72" s="277">
        <f t="shared" si="3"/>
        <v>7504</v>
      </c>
      <c r="M72" s="277">
        <v>67</v>
      </c>
      <c r="N72" s="278">
        <f t="shared" si="2"/>
        <v>1500.8</v>
      </c>
    </row>
    <row r="73" spans="11:14" x14ac:dyDescent="0.2">
      <c r="K73" s="277">
        <v>113</v>
      </c>
      <c r="L73" s="277">
        <f t="shared" si="3"/>
        <v>7684</v>
      </c>
      <c r="M73" s="277">
        <v>68</v>
      </c>
      <c r="N73" s="278">
        <f t="shared" si="2"/>
        <v>1536.8</v>
      </c>
    </row>
    <row r="74" spans="11:14" x14ac:dyDescent="0.2">
      <c r="K74" s="277">
        <v>114</v>
      </c>
      <c r="L74" s="277">
        <f t="shared" si="3"/>
        <v>7866</v>
      </c>
      <c r="M74" s="277">
        <v>69</v>
      </c>
      <c r="N74" s="278">
        <f t="shared" si="2"/>
        <v>1573.2</v>
      </c>
    </row>
    <row r="75" spans="11:14" x14ac:dyDescent="0.2">
      <c r="K75" s="277">
        <v>115</v>
      </c>
      <c r="L75" s="277">
        <f t="shared" si="3"/>
        <v>8050</v>
      </c>
      <c r="M75" s="277">
        <v>70</v>
      </c>
      <c r="N75" s="278">
        <f t="shared" si="2"/>
        <v>1610</v>
      </c>
    </row>
    <row r="76" spans="11:14" x14ac:dyDescent="0.2">
      <c r="K76" s="277">
        <v>116</v>
      </c>
      <c r="L76" s="277">
        <f t="shared" si="3"/>
        <v>8236</v>
      </c>
      <c r="M76" s="277">
        <v>71</v>
      </c>
      <c r="N76" s="278">
        <f t="shared" si="2"/>
        <v>1647.2</v>
      </c>
    </row>
    <row r="77" spans="11:14" x14ac:dyDescent="0.2">
      <c r="K77" s="277">
        <v>117</v>
      </c>
      <c r="L77" s="277">
        <f t="shared" si="3"/>
        <v>8424</v>
      </c>
      <c r="M77" s="277">
        <v>72</v>
      </c>
      <c r="N77" s="278">
        <f t="shared" si="2"/>
        <v>1684.8</v>
      </c>
    </row>
    <row r="78" spans="11:14" x14ac:dyDescent="0.2">
      <c r="K78" s="277">
        <v>118</v>
      </c>
      <c r="L78" s="277">
        <f t="shared" si="3"/>
        <v>8614</v>
      </c>
      <c r="M78" s="277">
        <v>73</v>
      </c>
      <c r="N78" s="278">
        <f t="shared" si="2"/>
        <v>1722.8</v>
      </c>
    </row>
    <row r="79" spans="11:14" x14ac:dyDescent="0.2">
      <c r="K79" s="277">
        <v>119</v>
      </c>
      <c r="L79" s="277">
        <f t="shared" si="3"/>
        <v>8806</v>
      </c>
      <c r="M79" s="277">
        <v>74</v>
      </c>
      <c r="N79" s="278">
        <f t="shared" si="2"/>
        <v>1761.2</v>
      </c>
    </row>
    <row r="80" spans="11:14" x14ac:dyDescent="0.2">
      <c r="K80" s="277">
        <v>120</v>
      </c>
      <c r="L80" s="277">
        <f t="shared" si="3"/>
        <v>9000</v>
      </c>
      <c r="M80" s="277">
        <v>75</v>
      </c>
      <c r="N80" s="278">
        <f t="shared" si="2"/>
        <v>1800</v>
      </c>
    </row>
    <row r="81" spans="11:14" x14ac:dyDescent="0.2">
      <c r="K81" s="277">
        <v>121</v>
      </c>
      <c r="L81" s="277">
        <f t="shared" si="3"/>
        <v>9196</v>
      </c>
      <c r="M81" s="277">
        <v>76</v>
      </c>
      <c r="N81" s="278">
        <f t="shared" si="2"/>
        <v>1839.2</v>
      </c>
    </row>
    <row r="82" spans="11:14" x14ac:dyDescent="0.2">
      <c r="K82" s="277">
        <v>122</v>
      </c>
      <c r="L82" s="277">
        <f t="shared" si="3"/>
        <v>9394</v>
      </c>
      <c r="M82" s="277">
        <v>77</v>
      </c>
      <c r="N82" s="278">
        <f t="shared" si="2"/>
        <v>1878.8</v>
      </c>
    </row>
    <row r="83" spans="11:14" x14ac:dyDescent="0.2">
      <c r="K83" s="277">
        <v>123</v>
      </c>
      <c r="L83" s="277">
        <f t="shared" si="3"/>
        <v>9594</v>
      </c>
      <c r="M83" s="277">
        <v>78</v>
      </c>
      <c r="N83" s="278">
        <f t="shared" si="2"/>
        <v>1918.8</v>
      </c>
    </row>
    <row r="84" spans="11:14" x14ac:dyDescent="0.2">
      <c r="K84" s="277">
        <v>124</v>
      </c>
      <c r="L84" s="277">
        <f t="shared" si="3"/>
        <v>9796</v>
      </c>
      <c r="M84" s="277">
        <v>79</v>
      </c>
      <c r="N84" s="278">
        <f t="shared" si="2"/>
        <v>1959.2</v>
      </c>
    </row>
    <row r="85" spans="11:14" x14ac:dyDescent="0.2">
      <c r="K85" s="277">
        <v>125</v>
      </c>
      <c r="L85" s="277">
        <f t="shared" si="3"/>
        <v>10000</v>
      </c>
      <c r="M85" s="277">
        <v>80</v>
      </c>
      <c r="N85" s="278">
        <f t="shared" si="2"/>
        <v>2000</v>
      </c>
    </row>
    <row r="86" spans="11:14" x14ac:dyDescent="0.2">
      <c r="K86" s="277">
        <v>126</v>
      </c>
      <c r="L86" s="277">
        <f t="shared" si="3"/>
        <v>10206</v>
      </c>
      <c r="M86" s="277">
        <v>81</v>
      </c>
      <c r="N86" s="278">
        <f t="shared" si="2"/>
        <v>2041.2</v>
      </c>
    </row>
    <row r="87" spans="11:14" x14ac:dyDescent="0.2">
      <c r="K87" s="277">
        <v>127</v>
      </c>
      <c r="L87" s="277">
        <f t="shared" si="3"/>
        <v>10414</v>
      </c>
      <c r="M87" s="277">
        <v>82</v>
      </c>
      <c r="N87" s="278">
        <f t="shared" si="2"/>
        <v>2082.8000000000002</v>
      </c>
    </row>
    <row r="88" spans="11:14" x14ac:dyDescent="0.2">
      <c r="K88" s="277">
        <v>128</v>
      </c>
      <c r="L88" s="277">
        <f t="shared" si="3"/>
        <v>10624</v>
      </c>
      <c r="M88" s="277">
        <v>83</v>
      </c>
      <c r="N88" s="278">
        <f t="shared" si="2"/>
        <v>2124.8000000000002</v>
      </c>
    </row>
    <row r="89" spans="11:14" x14ac:dyDescent="0.2">
      <c r="K89" s="277">
        <v>129</v>
      </c>
      <c r="L89" s="277">
        <f t="shared" si="3"/>
        <v>10836</v>
      </c>
      <c r="M89" s="277">
        <v>84</v>
      </c>
      <c r="N89" s="278">
        <f t="shared" si="2"/>
        <v>2167.1999999999998</v>
      </c>
    </row>
    <row r="90" spans="11:14" x14ac:dyDescent="0.2">
      <c r="K90" s="277">
        <v>130</v>
      </c>
      <c r="L90" s="277">
        <f t="shared" si="3"/>
        <v>11050</v>
      </c>
      <c r="M90" s="277">
        <v>85</v>
      </c>
      <c r="N90" s="278">
        <f t="shared" si="2"/>
        <v>2210</v>
      </c>
    </row>
    <row r="91" spans="11:14" x14ac:dyDescent="0.2">
      <c r="K91" s="277">
        <v>131</v>
      </c>
      <c r="L91" s="277">
        <f t="shared" si="3"/>
        <v>11266</v>
      </c>
      <c r="M91" s="277">
        <v>86</v>
      </c>
      <c r="N91" s="278">
        <f t="shared" si="2"/>
        <v>2253.1999999999998</v>
      </c>
    </row>
    <row r="92" spans="11:14" x14ac:dyDescent="0.2">
      <c r="K92" s="277">
        <v>132</v>
      </c>
      <c r="L92" s="277">
        <f t="shared" si="3"/>
        <v>11484</v>
      </c>
      <c r="M92" s="277">
        <v>87</v>
      </c>
      <c r="N92" s="278">
        <f t="shared" si="2"/>
        <v>2296.8000000000002</v>
      </c>
    </row>
    <row r="93" spans="11:14" x14ac:dyDescent="0.2">
      <c r="K93" s="277">
        <v>133</v>
      </c>
      <c r="L93" s="277">
        <f t="shared" si="3"/>
        <v>11704</v>
      </c>
      <c r="M93" s="277">
        <v>88</v>
      </c>
      <c r="N93" s="278">
        <f t="shared" si="2"/>
        <v>2340.8000000000002</v>
      </c>
    </row>
    <row r="94" spans="11:14" x14ac:dyDescent="0.2">
      <c r="K94" s="277">
        <v>134</v>
      </c>
      <c r="L94" s="277">
        <f t="shared" si="3"/>
        <v>11926</v>
      </c>
      <c r="M94" s="277">
        <v>89</v>
      </c>
      <c r="N94" s="278">
        <f t="shared" si="2"/>
        <v>2385.1999999999998</v>
      </c>
    </row>
    <row r="95" spans="11:14" x14ac:dyDescent="0.2">
      <c r="K95" s="277">
        <v>135</v>
      </c>
      <c r="L95" s="277">
        <f t="shared" si="3"/>
        <v>12150</v>
      </c>
      <c r="M95" s="277">
        <v>90</v>
      </c>
      <c r="N95" s="278">
        <f t="shared" si="2"/>
        <v>2430</v>
      </c>
    </row>
    <row r="96" spans="11:14" x14ac:dyDescent="0.2">
      <c r="K96" s="277">
        <v>136</v>
      </c>
      <c r="L96" s="277">
        <f t="shared" si="3"/>
        <v>12376</v>
      </c>
      <c r="M96" s="277">
        <v>91</v>
      </c>
      <c r="N96" s="278">
        <f t="shared" si="2"/>
        <v>2475.1999999999998</v>
      </c>
    </row>
    <row r="97" spans="11:14" x14ac:dyDescent="0.2">
      <c r="K97" s="277">
        <v>137</v>
      </c>
      <c r="L97" s="277">
        <f t="shared" si="3"/>
        <v>12604</v>
      </c>
      <c r="M97" s="277">
        <v>92</v>
      </c>
      <c r="N97" s="278">
        <f t="shared" si="2"/>
        <v>2520.8000000000002</v>
      </c>
    </row>
    <row r="98" spans="11:14" x14ac:dyDescent="0.2">
      <c r="K98" s="277">
        <v>138</v>
      </c>
      <c r="L98" s="277">
        <f t="shared" si="3"/>
        <v>12834</v>
      </c>
      <c r="M98" s="277">
        <v>93</v>
      </c>
      <c r="N98" s="278">
        <f t="shared" si="2"/>
        <v>2566.8000000000002</v>
      </c>
    </row>
    <row r="99" spans="11:14" x14ac:dyDescent="0.2">
      <c r="K99" s="277">
        <v>139</v>
      </c>
      <c r="L99" s="277">
        <f t="shared" si="3"/>
        <v>13066</v>
      </c>
      <c r="M99" s="277">
        <v>94</v>
      </c>
      <c r="N99" s="278">
        <f t="shared" si="2"/>
        <v>2613.1999999999998</v>
      </c>
    </row>
    <row r="100" spans="11:14" x14ac:dyDescent="0.2">
      <c r="K100" s="277">
        <v>140</v>
      </c>
      <c r="L100" s="277">
        <f t="shared" si="3"/>
        <v>13300</v>
      </c>
      <c r="M100" s="277">
        <v>95</v>
      </c>
      <c r="N100" s="278">
        <f t="shared" si="2"/>
        <v>2660</v>
      </c>
    </row>
    <row r="101" spans="11:14" x14ac:dyDescent="0.2">
      <c r="K101" s="277">
        <v>141</v>
      </c>
      <c r="L101" s="277">
        <f t="shared" si="3"/>
        <v>13536</v>
      </c>
      <c r="M101" s="277">
        <v>96</v>
      </c>
      <c r="N101" s="278">
        <f t="shared" si="2"/>
        <v>2707.2</v>
      </c>
    </row>
    <row r="102" spans="11:14" x14ac:dyDescent="0.2">
      <c r="K102" s="277">
        <v>142</v>
      </c>
      <c r="L102" s="277">
        <f t="shared" si="3"/>
        <v>13774</v>
      </c>
      <c r="M102" s="277">
        <v>97</v>
      </c>
      <c r="N102" s="278">
        <f t="shared" si="2"/>
        <v>2754.8</v>
      </c>
    </row>
    <row r="103" spans="11:14" x14ac:dyDescent="0.2">
      <c r="K103" s="277">
        <v>143</v>
      </c>
      <c r="L103" s="277">
        <f t="shared" si="3"/>
        <v>14014</v>
      </c>
      <c r="M103" s="277">
        <v>98</v>
      </c>
      <c r="N103" s="278">
        <f t="shared" si="2"/>
        <v>2802.8</v>
      </c>
    </row>
    <row r="104" spans="11:14" x14ac:dyDescent="0.2">
      <c r="K104" s="277">
        <v>144</v>
      </c>
      <c r="L104" s="277">
        <f t="shared" si="3"/>
        <v>14256</v>
      </c>
      <c r="M104" s="277">
        <v>99</v>
      </c>
      <c r="N104" s="278">
        <f t="shared" si="2"/>
        <v>2851.2</v>
      </c>
    </row>
    <row r="105" spans="11:14" x14ac:dyDescent="0.2">
      <c r="K105" s="277">
        <v>145</v>
      </c>
      <c r="L105" s="277">
        <f t="shared" si="3"/>
        <v>14500</v>
      </c>
      <c r="M105" s="277">
        <v>100</v>
      </c>
      <c r="N105" s="278">
        <f t="shared" si="2"/>
        <v>2900</v>
      </c>
    </row>
    <row r="106" spans="11:14" x14ac:dyDescent="0.2">
      <c r="K106" s="277">
        <v>146</v>
      </c>
      <c r="L106" s="277">
        <f t="shared" si="3"/>
        <v>14746</v>
      </c>
      <c r="M106" s="277">
        <v>101</v>
      </c>
      <c r="N106" s="278">
        <f t="shared" si="2"/>
        <v>2949.2</v>
      </c>
    </row>
    <row r="107" spans="11:14" x14ac:dyDescent="0.2">
      <c r="K107" s="277">
        <v>147</v>
      </c>
      <c r="L107" s="277">
        <f t="shared" si="3"/>
        <v>14994</v>
      </c>
      <c r="M107" s="277">
        <v>102</v>
      </c>
      <c r="N107" s="278">
        <f t="shared" si="2"/>
        <v>2998.8</v>
      </c>
    </row>
    <row r="108" spans="11:14" x14ac:dyDescent="0.2">
      <c r="K108" s="277">
        <v>148</v>
      </c>
      <c r="L108" s="277">
        <f t="shared" si="3"/>
        <v>15244</v>
      </c>
      <c r="M108" s="277">
        <v>103</v>
      </c>
      <c r="N108" s="278">
        <f t="shared" si="2"/>
        <v>3048.8</v>
      </c>
    </row>
    <row r="109" spans="11:14" x14ac:dyDescent="0.2">
      <c r="K109" s="277">
        <v>149</v>
      </c>
      <c r="L109" s="277">
        <f t="shared" si="3"/>
        <v>15496</v>
      </c>
      <c r="M109" s="277">
        <v>104</v>
      </c>
      <c r="N109" s="278">
        <f t="shared" si="2"/>
        <v>3099.2</v>
      </c>
    </row>
    <row r="110" spans="11:14" x14ac:dyDescent="0.2">
      <c r="K110" s="277">
        <v>150</v>
      </c>
      <c r="L110" s="277">
        <f t="shared" si="3"/>
        <v>15750</v>
      </c>
      <c r="M110" s="277">
        <v>105</v>
      </c>
      <c r="N110" s="278">
        <f t="shared" ref="N110:N173" si="4">L110/5</f>
        <v>3150</v>
      </c>
    </row>
    <row r="111" spans="11:14" x14ac:dyDescent="0.2">
      <c r="K111" s="277">
        <v>151</v>
      </c>
      <c r="L111" s="277">
        <f t="shared" si="3"/>
        <v>16006</v>
      </c>
      <c r="M111" s="277">
        <v>106</v>
      </c>
      <c r="N111" s="278">
        <f t="shared" si="4"/>
        <v>3201.2</v>
      </c>
    </row>
    <row r="112" spans="11:14" x14ac:dyDescent="0.2">
      <c r="K112" s="277">
        <v>152</v>
      </c>
      <c r="L112" s="277">
        <f t="shared" si="3"/>
        <v>16264</v>
      </c>
      <c r="M112" s="277">
        <v>107</v>
      </c>
      <c r="N112" s="278">
        <f t="shared" si="4"/>
        <v>3252.8</v>
      </c>
    </row>
    <row r="113" spans="11:14" x14ac:dyDescent="0.2">
      <c r="K113" s="277">
        <v>153</v>
      </c>
      <c r="L113" s="277">
        <f t="shared" si="3"/>
        <v>16524</v>
      </c>
      <c r="M113" s="277">
        <v>108</v>
      </c>
      <c r="N113" s="278">
        <f t="shared" si="4"/>
        <v>3304.8</v>
      </c>
    </row>
    <row r="114" spans="11:14" x14ac:dyDescent="0.2">
      <c r="K114" s="277">
        <v>154</v>
      </c>
      <c r="L114" s="277">
        <f t="shared" si="3"/>
        <v>16786</v>
      </c>
      <c r="M114" s="277">
        <v>109</v>
      </c>
      <c r="N114" s="278">
        <f t="shared" si="4"/>
        <v>3357.2</v>
      </c>
    </row>
    <row r="115" spans="11:14" x14ac:dyDescent="0.2">
      <c r="K115" s="277">
        <v>155</v>
      </c>
      <c r="L115" s="277">
        <f t="shared" si="3"/>
        <v>17050</v>
      </c>
      <c r="M115" s="277">
        <v>110</v>
      </c>
      <c r="N115" s="278">
        <f t="shared" si="4"/>
        <v>3410</v>
      </c>
    </row>
    <row r="116" spans="11:14" x14ac:dyDescent="0.2">
      <c r="K116" s="277">
        <v>156</v>
      </c>
      <c r="L116" s="277">
        <f t="shared" si="3"/>
        <v>17316</v>
      </c>
      <c r="M116" s="277">
        <v>111</v>
      </c>
      <c r="N116" s="278">
        <f t="shared" si="4"/>
        <v>3463.2</v>
      </c>
    </row>
    <row r="117" spans="11:14" x14ac:dyDescent="0.2">
      <c r="K117" s="277">
        <v>157</v>
      </c>
      <c r="L117" s="277">
        <f t="shared" si="3"/>
        <v>17584</v>
      </c>
      <c r="M117" s="277">
        <v>112</v>
      </c>
      <c r="N117" s="278">
        <f t="shared" si="4"/>
        <v>3516.8</v>
      </c>
    </row>
    <row r="118" spans="11:14" x14ac:dyDescent="0.2">
      <c r="K118" s="277">
        <v>158</v>
      </c>
      <c r="L118" s="277">
        <f t="shared" si="3"/>
        <v>17854</v>
      </c>
      <c r="M118" s="277">
        <v>113</v>
      </c>
      <c r="N118" s="278">
        <f t="shared" si="4"/>
        <v>3570.8</v>
      </c>
    </row>
    <row r="119" spans="11:14" x14ac:dyDescent="0.2">
      <c r="K119" s="277">
        <v>159</v>
      </c>
      <c r="L119" s="277">
        <f t="shared" si="3"/>
        <v>18126</v>
      </c>
      <c r="M119" s="277">
        <v>114</v>
      </c>
      <c r="N119" s="278">
        <f t="shared" si="4"/>
        <v>3625.2</v>
      </c>
    </row>
    <row r="120" spans="11:14" x14ac:dyDescent="0.2">
      <c r="K120" s="277">
        <v>160</v>
      </c>
      <c r="L120" s="277">
        <f t="shared" si="3"/>
        <v>18400</v>
      </c>
      <c r="M120" s="277">
        <v>115</v>
      </c>
      <c r="N120" s="278">
        <f t="shared" si="4"/>
        <v>3680</v>
      </c>
    </row>
    <row r="121" spans="11:14" x14ac:dyDescent="0.2">
      <c r="K121" s="277">
        <v>161</v>
      </c>
      <c r="L121" s="277">
        <f t="shared" si="3"/>
        <v>18676</v>
      </c>
      <c r="M121" s="277">
        <v>116</v>
      </c>
      <c r="N121" s="278">
        <f t="shared" si="4"/>
        <v>3735.2</v>
      </c>
    </row>
    <row r="122" spans="11:14" x14ac:dyDescent="0.2">
      <c r="K122" s="277">
        <v>162</v>
      </c>
      <c r="L122" s="277">
        <f t="shared" si="3"/>
        <v>18954</v>
      </c>
      <c r="M122" s="277">
        <v>117</v>
      </c>
      <c r="N122" s="278">
        <f t="shared" si="4"/>
        <v>3790.8</v>
      </c>
    </row>
    <row r="123" spans="11:14" x14ac:dyDescent="0.2">
      <c r="K123" s="277">
        <v>163</v>
      </c>
      <c r="L123" s="277">
        <f t="shared" si="3"/>
        <v>19234</v>
      </c>
      <c r="M123" s="277">
        <v>118</v>
      </c>
      <c r="N123" s="278">
        <f t="shared" si="4"/>
        <v>3846.8</v>
      </c>
    </row>
    <row r="124" spans="11:14" x14ac:dyDescent="0.2">
      <c r="K124" s="277">
        <v>164</v>
      </c>
      <c r="L124" s="277">
        <f t="shared" si="3"/>
        <v>19516</v>
      </c>
      <c r="M124" s="277">
        <v>119</v>
      </c>
      <c r="N124" s="278">
        <f t="shared" si="4"/>
        <v>3903.2</v>
      </c>
    </row>
    <row r="125" spans="11:14" x14ac:dyDescent="0.2">
      <c r="K125" s="277">
        <v>165</v>
      </c>
      <c r="L125" s="277">
        <f t="shared" si="3"/>
        <v>19800</v>
      </c>
      <c r="M125" s="277">
        <v>120</v>
      </c>
      <c r="N125" s="278">
        <f t="shared" si="4"/>
        <v>3960</v>
      </c>
    </row>
    <row r="126" spans="11:14" x14ac:dyDescent="0.2">
      <c r="K126" s="277">
        <v>166</v>
      </c>
      <c r="L126" s="277">
        <f t="shared" si="3"/>
        <v>20086</v>
      </c>
      <c r="M126" s="277">
        <v>121</v>
      </c>
      <c r="N126" s="278">
        <f t="shared" si="4"/>
        <v>4017.2</v>
      </c>
    </row>
    <row r="127" spans="11:14" x14ac:dyDescent="0.2">
      <c r="K127" s="277">
        <v>167</v>
      </c>
      <c r="L127" s="277">
        <f t="shared" si="3"/>
        <v>20374</v>
      </c>
      <c r="M127" s="277">
        <v>122</v>
      </c>
      <c r="N127" s="278">
        <f t="shared" si="4"/>
        <v>4074.8</v>
      </c>
    </row>
    <row r="128" spans="11:14" x14ac:dyDescent="0.2">
      <c r="K128" s="277">
        <v>168</v>
      </c>
      <c r="L128" s="277">
        <f t="shared" si="3"/>
        <v>20664</v>
      </c>
      <c r="M128" s="277">
        <v>123</v>
      </c>
      <c r="N128" s="278">
        <f t="shared" si="4"/>
        <v>4132.8</v>
      </c>
    </row>
    <row r="129" spans="11:14" x14ac:dyDescent="0.2">
      <c r="K129" s="277">
        <v>169</v>
      </c>
      <c r="L129" s="277">
        <f t="shared" si="3"/>
        <v>20956</v>
      </c>
      <c r="M129" s="277">
        <v>124</v>
      </c>
      <c r="N129" s="278">
        <f t="shared" si="4"/>
        <v>4191.2</v>
      </c>
    </row>
    <row r="130" spans="11:14" x14ac:dyDescent="0.2">
      <c r="K130" s="277">
        <v>170</v>
      </c>
      <c r="L130" s="277">
        <f t="shared" si="3"/>
        <v>21250</v>
      </c>
      <c r="M130" s="277">
        <v>125</v>
      </c>
      <c r="N130" s="278">
        <f t="shared" si="4"/>
        <v>4250</v>
      </c>
    </row>
    <row r="131" spans="11:14" x14ac:dyDescent="0.2">
      <c r="K131" s="277">
        <v>171</v>
      </c>
      <c r="L131" s="277">
        <f t="shared" si="3"/>
        <v>21546</v>
      </c>
      <c r="M131" s="277">
        <v>126</v>
      </c>
      <c r="N131" s="278">
        <f t="shared" si="4"/>
        <v>4309.2</v>
      </c>
    </row>
    <row r="132" spans="11:14" x14ac:dyDescent="0.2">
      <c r="K132" s="277">
        <v>172</v>
      </c>
      <c r="L132" s="277">
        <f t="shared" si="3"/>
        <v>21844</v>
      </c>
      <c r="M132" s="277">
        <v>127</v>
      </c>
      <c r="N132" s="278">
        <f t="shared" si="4"/>
        <v>4368.8</v>
      </c>
    </row>
    <row r="133" spans="11:14" x14ac:dyDescent="0.2">
      <c r="K133" s="277">
        <v>173</v>
      </c>
      <c r="L133" s="277">
        <f t="shared" si="3"/>
        <v>22144</v>
      </c>
      <c r="M133" s="277">
        <v>128</v>
      </c>
      <c r="N133" s="278">
        <f t="shared" si="4"/>
        <v>4428.8</v>
      </c>
    </row>
    <row r="134" spans="11:14" x14ac:dyDescent="0.2">
      <c r="K134" s="277">
        <v>174</v>
      </c>
      <c r="L134" s="277">
        <f t="shared" si="3"/>
        <v>22446</v>
      </c>
      <c r="M134" s="277">
        <v>129</v>
      </c>
      <c r="N134" s="278">
        <f t="shared" si="4"/>
        <v>4489.2</v>
      </c>
    </row>
    <row r="135" spans="11:14" x14ac:dyDescent="0.2">
      <c r="K135" s="277">
        <v>175</v>
      </c>
      <c r="L135" s="277">
        <f t="shared" ref="L135:L198" si="5">K135*M135</f>
        <v>22750</v>
      </c>
      <c r="M135" s="277">
        <v>130</v>
      </c>
      <c r="N135" s="278">
        <f t="shared" si="4"/>
        <v>4550</v>
      </c>
    </row>
    <row r="136" spans="11:14" x14ac:dyDescent="0.2">
      <c r="K136" s="277">
        <v>176</v>
      </c>
      <c r="L136" s="277">
        <f t="shared" si="5"/>
        <v>23056</v>
      </c>
      <c r="M136" s="277">
        <v>131</v>
      </c>
      <c r="N136" s="278">
        <f t="shared" si="4"/>
        <v>4611.2</v>
      </c>
    </row>
    <row r="137" spans="11:14" x14ac:dyDescent="0.2">
      <c r="K137" s="277">
        <v>177</v>
      </c>
      <c r="L137" s="277">
        <f t="shared" si="5"/>
        <v>23364</v>
      </c>
      <c r="M137" s="277">
        <v>132</v>
      </c>
      <c r="N137" s="278">
        <f t="shared" si="4"/>
        <v>4672.8</v>
      </c>
    </row>
    <row r="138" spans="11:14" x14ac:dyDescent="0.2">
      <c r="K138" s="277">
        <v>178</v>
      </c>
      <c r="L138" s="277">
        <f t="shared" si="5"/>
        <v>23674</v>
      </c>
      <c r="M138" s="277">
        <v>133</v>
      </c>
      <c r="N138" s="278">
        <f t="shared" si="4"/>
        <v>4734.8</v>
      </c>
    </row>
    <row r="139" spans="11:14" x14ac:dyDescent="0.2">
      <c r="K139" s="277">
        <v>179</v>
      </c>
      <c r="L139" s="277">
        <f t="shared" si="5"/>
        <v>23986</v>
      </c>
      <c r="M139" s="277">
        <v>134</v>
      </c>
      <c r="N139" s="278">
        <f t="shared" si="4"/>
        <v>4797.2</v>
      </c>
    </row>
    <row r="140" spans="11:14" x14ac:dyDescent="0.2">
      <c r="K140" s="277">
        <v>180</v>
      </c>
      <c r="L140" s="277">
        <f t="shared" si="5"/>
        <v>24300</v>
      </c>
      <c r="M140" s="277">
        <v>135</v>
      </c>
      <c r="N140" s="278">
        <f t="shared" si="4"/>
        <v>4860</v>
      </c>
    </row>
    <row r="141" spans="11:14" x14ac:dyDescent="0.2">
      <c r="K141" s="277">
        <v>181</v>
      </c>
      <c r="L141" s="277">
        <f t="shared" si="5"/>
        <v>24616</v>
      </c>
      <c r="M141" s="277">
        <v>136</v>
      </c>
      <c r="N141" s="278">
        <f t="shared" si="4"/>
        <v>4923.2</v>
      </c>
    </row>
    <row r="142" spans="11:14" x14ac:dyDescent="0.2">
      <c r="K142" s="277">
        <v>182</v>
      </c>
      <c r="L142" s="277">
        <f t="shared" si="5"/>
        <v>24934</v>
      </c>
      <c r="M142" s="277">
        <v>137</v>
      </c>
      <c r="N142" s="278">
        <f t="shared" si="4"/>
        <v>4986.8</v>
      </c>
    </row>
    <row r="143" spans="11:14" x14ac:dyDescent="0.2">
      <c r="K143" s="277">
        <v>183</v>
      </c>
      <c r="L143" s="277">
        <f t="shared" si="5"/>
        <v>25254</v>
      </c>
      <c r="M143" s="277">
        <v>138</v>
      </c>
      <c r="N143" s="278">
        <f t="shared" si="4"/>
        <v>5050.8</v>
      </c>
    </row>
    <row r="144" spans="11:14" x14ac:dyDescent="0.2">
      <c r="K144" s="277">
        <v>184</v>
      </c>
      <c r="L144" s="277">
        <f t="shared" si="5"/>
        <v>25576</v>
      </c>
      <c r="M144" s="277">
        <v>139</v>
      </c>
      <c r="N144" s="278">
        <f t="shared" si="4"/>
        <v>5115.2</v>
      </c>
    </row>
    <row r="145" spans="11:14" x14ac:dyDescent="0.2">
      <c r="K145" s="277">
        <v>185</v>
      </c>
      <c r="L145" s="277">
        <f t="shared" si="5"/>
        <v>25900</v>
      </c>
      <c r="M145" s="277">
        <v>140</v>
      </c>
      <c r="N145" s="278">
        <f t="shared" si="4"/>
        <v>5180</v>
      </c>
    </row>
    <row r="146" spans="11:14" x14ac:dyDescent="0.2">
      <c r="K146" s="277">
        <v>186</v>
      </c>
      <c r="L146" s="277">
        <f t="shared" si="5"/>
        <v>26226</v>
      </c>
      <c r="M146" s="277">
        <v>141</v>
      </c>
      <c r="N146" s="278">
        <f t="shared" si="4"/>
        <v>5245.2</v>
      </c>
    </row>
    <row r="147" spans="11:14" x14ac:dyDescent="0.2">
      <c r="K147" s="277">
        <v>187</v>
      </c>
      <c r="L147" s="277">
        <f t="shared" si="5"/>
        <v>26554</v>
      </c>
      <c r="M147" s="277">
        <v>142</v>
      </c>
      <c r="N147" s="278">
        <f t="shared" si="4"/>
        <v>5310.8</v>
      </c>
    </row>
    <row r="148" spans="11:14" x14ac:dyDescent="0.2">
      <c r="K148" s="277">
        <v>188</v>
      </c>
      <c r="L148" s="277">
        <f t="shared" si="5"/>
        <v>26884</v>
      </c>
      <c r="M148" s="277">
        <v>143</v>
      </c>
      <c r="N148" s="278">
        <f t="shared" si="4"/>
        <v>5376.8</v>
      </c>
    </row>
    <row r="149" spans="11:14" x14ac:dyDescent="0.2">
      <c r="K149" s="277">
        <v>189</v>
      </c>
      <c r="L149" s="277">
        <f t="shared" si="5"/>
        <v>27216</v>
      </c>
      <c r="M149" s="277">
        <v>144</v>
      </c>
      <c r="N149" s="278">
        <f t="shared" si="4"/>
        <v>5443.2</v>
      </c>
    </row>
    <row r="150" spans="11:14" x14ac:dyDescent="0.2">
      <c r="K150" s="277">
        <v>190</v>
      </c>
      <c r="L150" s="277">
        <f t="shared" si="5"/>
        <v>27550</v>
      </c>
      <c r="M150" s="277">
        <v>145</v>
      </c>
      <c r="N150" s="278">
        <f t="shared" si="4"/>
        <v>5510</v>
      </c>
    </row>
    <row r="151" spans="11:14" x14ac:dyDescent="0.2">
      <c r="K151" s="277">
        <v>191</v>
      </c>
      <c r="L151" s="277">
        <f t="shared" si="5"/>
        <v>27886</v>
      </c>
      <c r="M151" s="277">
        <v>146</v>
      </c>
      <c r="N151" s="278">
        <f t="shared" si="4"/>
        <v>5577.2</v>
      </c>
    </row>
    <row r="152" spans="11:14" x14ac:dyDescent="0.2">
      <c r="K152" s="277">
        <v>192</v>
      </c>
      <c r="L152" s="277">
        <f t="shared" si="5"/>
        <v>28224</v>
      </c>
      <c r="M152" s="277">
        <v>147</v>
      </c>
      <c r="N152" s="278">
        <f t="shared" si="4"/>
        <v>5644.8</v>
      </c>
    </row>
    <row r="153" spans="11:14" x14ac:dyDescent="0.2">
      <c r="K153" s="277">
        <v>193</v>
      </c>
      <c r="L153" s="277">
        <f t="shared" si="5"/>
        <v>28564</v>
      </c>
      <c r="M153" s="277">
        <v>148</v>
      </c>
      <c r="N153" s="278">
        <f t="shared" si="4"/>
        <v>5712.8</v>
      </c>
    </row>
    <row r="154" spans="11:14" x14ac:dyDescent="0.2">
      <c r="K154" s="277">
        <v>194</v>
      </c>
      <c r="L154" s="277">
        <f t="shared" si="5"/>
        <v>28906</v>
      </c>
      <c r="M154" s="277">
        <v>149</v>
      </c>
      <c r="N154" s="278">
        <f t="shared" si="4"/>
        <v>5781.2</v>
      </c>
    </row>
    <row r="155" spans="11:14" x14ac:dyDescent="0.2">
      <c r="K155" s="277">
        <v>195</v>
      </c>
      <c r="L155" s="277">
        <f t="shared" si="5"/>
        <v>29250</v>
      </c>
      <c r="M155" s="277">
        <v>150</v>
      </c>
      <c r="N155" s="278">
        <f t="shared" si="4"/>
        <v>5850</v>
      </c>
    </row>
    <row r="156" spans="11:14" x14ac:dyDescent="0.2">
      <c r="K156" s="277">
        <v>196</v>
      </c>
      <c r="L156" s="277">
        <f t="shared" si="5"/>
        <v>29596</v>
      </c>
      <c r="M156" s="277">
        <v>151</v>
      </c>
      <c r="N156" s="278">
        <f t="shared" si="4"/>
        <v>5919.2</v>
      </c>
    </row>
    <row r="157" spans="11:14" x14ac:dyDescent="0.2">
      <c r="K157" s="277">
        <v>197</v>
      </c>
      <c r="L157" s="277">
        <f t="shared" si="5"/>
        <v>29944</v>
      </c>
      <c r="M157" s="277">
        <v>152</v>
      </c>
      <c r="N157" s="278">
        <f t="shared" si="4"/>
        <v>5988.8</v>
      </c>
    </row>
    <row r="158" spans="11:14" x14ac:dyDescent="0.2">
      <c r="K158" s="277">
        <v>198</v>
      </c>
      <c r="L158" s="277">
        <f t="shared" si="5"/>
        <v>30294</v>
      </c>
      <c r="M158" s="277">
        <v>153</v>
      </c>
      <c r="N158" s="278">
        <f t="shared" si="4"/>
        <v>6058.8</v>
      </c>
    </row>
    <row r="159" spans="11:14" x14ac:dyDescent="0.2">
      <c r="K159" s="277">
        <v>199</v>
      </c>
      <c r="L159" s="277">
        <f t="shared" si="5"/>
        <v>30646</v>
      </c>
      <c r="M159" s="277">
        <v>154</v>
      </c>
      <c r="N159" s="278">
        <f t="shared" si="4"/>
        <v>6129.2</v>
      </c>
    </row>
    <row r="160" spans="11:14" x14ac:dyDescent="0.2">
      <c r="K160" s="277">
        <v>200</v>
      </c>
      <c r="L160" s="277">
        <f t="shared" si="5"/>
        <v>31000</v>
      </c>
      <c r="M160" s="277">
        <v>155</v>
      </c>
      <c r="N160" s="278">
        <f t="shared" si="4"/>
        <v>6200</v>
      </c>
    </row>
    <row r="161" spans="11:14" x14ac:dyDescent="0.2">
      <c r="K161" s="277">
        <v>201</v>
      </c>
      <c r="L161" s="277">
        <f t="shared" si="5"/>
        <v>31356</v>
      </c>
      <c r="M161" s="277">
        <v>156</v>
      </c>
      <c r="N161" s="278">
        <f t="shared" si="4"/>
        <v>6271.2</v>
      </c>
    </row>
    <row r="162" spans="11:14" x14ac:dyDescent="0.2">
      <c r="K162" s="277">
        <v>202</v>
      </c>
      <c r="L162" s="277">
        <f t="shared" si="5"/>
        <v>31714</v>
      </c>
      <c r="M162" s="277">
        <v>157</v>
      </c>
      <c r="N162" s="278">
        <f t="shared" si="4"/>
        <v>6342.8</v>
      </c>
    </row>
    <row r="163" spans="11:14" x14ac:dyDescent="0.2">
      <c r="K163" s="277">
        <v>203</v>
      </c>
      <c r="L163" s="277">
        <f t="shared" si="5"/>
        <v>32074</v>
      </c>
      <c r="M163" s="277">
        <v>158</v>
      </c>
      <c r="N163" s="278">
        <f t="shared" si="4"/>
        <v>6414.8</v>
      </c>
    </row>
    <row r="164" spans="11:14" x14ac:dyDescent="0.2">
      <c r="K164" s="277">
        <v>204</v>
      </c>
      <c r="L164" s="277">
        <f t="shared" si="5"/>
        <v>32436</v>
      </c>
      <c r="M164" s="277">
        <v>159</v>
      </c>
      <c r="N164" s="278">
        <f t="shared" si="4"/>
        <v>6487.2</v>
      </c>
    </row>
    <row r="165" spans="11:14" x14ac:dyDescent="0.2">
      <c r="K165" s="277">
        <v>205</v>
      </c>
      <c r="L165" s="277">
        <f t="shared" si="5"/>
        <v>32800</v>
      </c>
      <c r="M165" s="277">
        <v>160</v>
      </c>
      <c r="N165" s="278">
        <f t="shared" si="4"/>
        <v>6560</v>
      </c>
    </row>
    <row r="166" spans="11:14" x14ac:dyDescent="0.2">
      <c r="K166" s="277">
        <v>206</v>
      </c>
      <c r="L166" s="277">
        <f t="shared" si="5"/>
        <v>33166</v>
      </c>
      <c r="M166" s="277">
        <v>161</v>
      </c>
      <c r="N166" s="278">
        <f t="shared" si="4"/>
        <v>6633.2</v>
      </c>
    </row>
    <row r="167" spans="11:14" x14ac:dyDescent="0.2">
      <c r="K167" s="277">
        <v>207</v>
      </c>
      <c r="L167" s="277">
        <f t="shared" si="5"/>
        <v>33534</v>
      </c>
      <c r="M167" s="277">
        <v>162</v>
      </c>
      <c r="N167" s="278">
        <f t="shared" si="4"/>
        <v>6706.8</v>
      </c>
    </row>
    <row r="168" spans="11:14" x14ac:dyDescent="0.2">
      <c r="K168" s="277">
        <v>208</v>
      </c>
      <c r="L168" s="277">
        <f t="shared" si="5"/>
        <v>33904</v>
      </c>
      <c r="M168" s="277">
        <v>163</v>
      </c>
      <c r="N168" s="278">
        <f t="shared" si="4"/>
        <v>6780.8</v>
      </c>
    </row>
    <row r="169" spans="11:14" x14ac:dyDescent="0.2">
      <c r="K169" s="277">
        <v>209</v>
      </c>
      <c r="L169" s="277">
        <f t="shared" si="5"/>
        <v>34276</v>
      </c>
      <c r="M169" s="277">
        <v>164</v>
      </c>
      <c r="N169" s="278">
        <f t="shared" si="4"/>
        <v>6855.2</v>
      </c>
    </row>
    <row r="170" spans="11:14" x14ac:dyDescent="0.2">
      <c r="K170" s="277">
        <v>210</v>
      </c>
      <c r="L170" s="277">
        <f t="shared" si="5"/>
        <v>34650</v>
      </c>
      <c r="M170" s="277">
        <v>165</v>
      </c>
      <c r="N170" s="278">
        <f t="shared" si="4"/>
        <v>6930</v>
      </c>
    </row>
    <row r="171" spans="11:14" x14ac:dyDescent="0.2">
      <c r="K171" s="277">
        <v>211</v>
      </c>
      <c r="L171" s="277">
        <f t="shared" si="5"/>
        <v>35026</v>
      </c>
      <c r="M171" s="277">
        <v>166</v>
      </c>
      <c r="N171" s="278">
        <f t="shared" si="4"/>
        <v>7005.2</v>
      </c>
    </row>
    <row r="172" spans="11:14" x14ac:dyDescent="0.2">
      <c r="K172" s="277">
        <v>212</v>
      </c>
      <c r="L172" s="277">
        <f t="shared" si="5"/>
        <v>35404</v>
      </c>
      <c r="M172" s="277">
        <v>167</v>
      </c>
      <c r="N172" s="278">
        <f t="shared" si="4"/>
        <v>7080.8</v>
      </c>
    </row>
    <row r="173" spans="11:14" x14ac:dyDescent="0.2">
      <c r="K173" s="277">
        <v>213</v>
      </c>
      <c r="L173" s="277">
        <f t="shared" si="5"/>
        <v>35784</v>
      </c>
      <c r="M173" s="277">
        <v>168</v>
      </c>
      <c r="N173" s="278">
        <f t="shared" si="4"/>
        <v>7156.8</v>
      </c>
    </row>
    <row r="174" spans="11:14" x14ac:dyDescent="0.2">
      <c r="K174" s="277">
        <v>214</v>
      </c>
      <c r="L174" s="277">
        <f t="shared" si="5"/>
        <v>36166</v>
      </c>
      <c r="M174" s="277">
        <v>169</v>
      </c>
      <c r="N174" s="278">
        <f t="shared" ref="N174:N235" si="6">L174/5</f>
        <v>7233.2</v>
      </c>
    </row>
    <row r="175" spans="11:14" x14ac:dyDescent="0.2">
      <c r="K175" s="277">
        <v>215</v>
      </c>
      <c r="L175" s="277">
        <f t="shared" si="5"/>
        <v>36550</v>
      </c>
      <c r="M175" s="277">
        <v>170</v>
      </c>
      <c r="N175" s="278">
        <f t="shared" si="6"/>
        <v>7310</v>
      </c>
    </row>
    <row r="176" spans="11:14" x14ac:dyDescent="0.2">
      <c r="K176" s="277">
        <v>216</v>
      </c>
      <c r="L176" s="277">
        <f t="shared" si="5"/>
        <v>36936</v>
      </c>
      <c r="M176" s="277">
        <v>171</v>
      </c>
      <c r="N176" s="278">
        <f t="shared" si="6"/>
        <v>7387.2</v>
      </c>
    </row>
    <row r="177" spans="11:14" x14ac:dyDescent="0.2">
      <c r="K177" s="277">
        <v>217</v>
      </c>
      <c r="L177" s="277">
        <f t="shared" si="5"/>
        <v>37324</v>
      </c>
      <c r="M177" s="277">
        <v>172</v>
      </c>
      <c r="N177" s="278">
        <f t="shared" si="6"/>
        <v>7464.8</v>
      </c>
    </row>
    <row r="178" spans="11:14" x14ac:dyDescent="0.2">
      <c r="K178" s="277">
        <v>218</v>
      </c>
      <c r="L178" s="277">
        <f t="shared" si="5"/>
        <v>37714</v>
      </c>
      <c r="M178" s="277">
        <v>173</v>
      </c>
      <c r="N178" s="278">
        <f t="shared" si="6"/>
        <v>7542.8</v>
      </c>
    </row>
    <row r="179" spans="11:14" x14ac:dyDescent="0.2">
      <c r="K179" s="277">
        <v>219</v>
      </c>
      <c r="L179" s="277">
        <f t="shared" si="5"/>
        <v>38106</v>
      </c>
      <c r="M179" s="277">
        <v>174</v>
      </c>
      <c r="N179" s="278">
        <f t="shared" si="6"/>
        <v>7621.2</v>
      </c>
    </row>
    <row r="180" spans="11:14" x14ac:dyDescent="0.2">
      <c r="K180" s="277">
        <v>220</v>
      </c>
      <c r="L180" s="277">
        <f t="shared" si="5"/>
        <v>38500</v>
      </c>
      <c r="M180" s="277">
        <v>175</v>
      </c>
      <c r="N180" s="278">
        <f t="shared" si="6"/>
        <v>7700</v>
      </c>
    </row>
    <row r="181" spans="11:14" x14ac:dyDescent="0.2">
      <c r="K181" s="277">
        <v>221</v>
      </c>
      <c r="L181" s="277">
        <f t="shared" si="5"/>
        <v>38896</v>
      </c>
      <c r="M181" s="277">
        <v>176</v>
      </c>
      <c r="N181" s="278">
        <f t="shared" si="6"/>
        <v>7779.2</v>
      </c>
    </row>
    <row r="182" spans="11:14" x14ac:dyDescent="0.2">
      <c r="K182" s="277">
        <v>222</v>
      </c>
      <c r="L182" s="277">
        <f t="shared" si="5"/>
        <v>39294</v>
      </c>
      <c r="M182" s="277">
        <v>177</v>
      </c>
      <c r="N182" s="278">
        <f t="shared" si="6"/>
        <v>7858.8</v>
      </c>
    </row>
    <row r="183" spans="11:14" x14ac:dyDescent="0.2">
      <c r="K183" s="277">
        <v>223</v>
      </c>
      <c r="L183" s="277">
        <f t="shared" si="5"/>
        <v>39694</v>
      </c>
      <c r="M183" s="277">
        <v>178</v>
      </c>
      <c r="N183" s="278">
        <f t="shared" si="6"/>
        <v>7938.8</v>
      </c>
    </row>
    <row r="184" spans="11:14" x14ac:dyDescent="0.2">
      <c r="K184" s="277">
        <v>224</v>
      </c>
      <c r="L184" s="277">
        <f t="shared" si="5"/>
        <v>40096</v>
      </c>
      <c r="M184" s="277">
        <v>179</v>
      </c>
      <c r="N184" s="278">
        <f t="shared" si="6"/>
        <v>8019.2</v>
      </c>
    </row>
    <row r="185" spans="11:14" x14ac:dyDescent="0.2">
      <c r="K185" s="277">
        <v>225</v>
      </c>
      <c r="L185" s="277">
        <f t="shared" si="5"/>
        <v>40500</v>
      </c>
      <c r="M185" s="277">
        <v>180</v>
      </c>
      <c r="N185" s="278">
        <f t="shared" si="6"/>
        <v>8100</v>
      </c>
    </row>
    <row r="186" spans="11:14" x14ac:dyDescent="0.2">
      <c r="K186" s="277">
        <v>226</v>
      </c>
      <c r="L186" s="277">
        <f t="shared" si="5"/>
        <v>40906</v>
      </c>
      <c r="M186" s="277">
        <v>181</v>
      </c>
      <c r="N186" s="278">
        <f t="shared" si="6"/>
        <v>8181.2</v>
      </c>
    </row>
    <row r="187" spans="11:14" x14ac:dyDescent="0.2">
      <c r="K187" s="277">
        <v>227</v>
      </c>
      <c r="L187" s="277">
        <f t="shared" si="5"/>
        <v>41314</v>
      </c>
      <c r="M187" s="277">
        <v>182</v>
      </c>
      <c r="N187" s="278">
        <f t="shared" si="6"/>
        <v>8262.7999999999993</v>
      </c>
    </row>
    <row r="188" spans="11:14" x14ac:dyDescent="0.2">
      <c r="K188" s="277">
        <v>228</v>
      </c>
      <c r="L188" s="277">
        <f t="shared" si="5"/>
        <v>41724</v>
      </c>
      <c r="M188" s="277">
        <v>183</v>
      </c>
      <c r="N188" s="278">
        <f t="shared" si="6"/>
        <v>8344.7999999999993</v>
      </c>
    </row>
    <row r="189" spans="11:14" x14ac:dyDescent="0.2">
      <c r="K189" s="277">
        <v>229</v>
      </c>
      <c r="L189" s="277">
        <f t="shared" si="5"/>
        <v>42136</v>
      </c>
      <c r="M189" s="277">
        <v>184</v>
      </c>
      <c r="N189" s="278">
        <f t="shared" si="6"/>
        <v>8427.2000000000007</v>
      </c>
    </row>
    <row r="190" spans="11:14" x14ac:dyDescent="0.2">
      <c r="K190" s="277">
        <v>230</v>
      </c>
      <c r="L190" s="277">
        <f t="shared" si="5"/>
        <v>42550</v>
      </c>
      <c r="M190" s="277">
        <v>185</v>
      </c>
      <c r="N190" s="278">
        <f t="shared" si="6"/>
        <v>8510</v>
      </c>
    </row>
    <row r="191" spans="11:14" x14ac:dyDescent="0.2">
      <c r="K191" s="277">
        <v>231</v>
      </c>
      <c r="L191" s="277">
        <f t="shared" si="5"/>
        <v>42966</v>
      </c>
      <c r="M191" s="277">
        <v>186</v>
      </c>
      <c r="N191" s="278">
        <f t="shared" si="6"/>
        <v>8593.2000000000007</v>
      </c>
    </row>
    <row r="192" spans="11:14" x14ac:dyDescent="0.2">
      <c r="K192" s="277">
        <v>232</v>
      </c>
      <c r="L192" s="277">
        <f t="shared" si="5"/>
        <v>43384</v>
      </c>
      <c r="M192" s="277">
        <v>187</v>
      </c>
      <c r="N192" s="278">
        <f t="shared" si="6"/>
        <v>8676.7999999999993</v>
      </c>
    </row>
    <row r="193" spans="11:14" x14ac:dyDescent="0.2">
      <c r="K193" s="277">
        <v>233</v>
      </c>
      <c r="L193" s="277">
        <f t="shared" si="5"/>
        <v>43804</v>
      </c>
      <c r="M193" s="277">
        <v>188</v>
      </c>
      <c r="N193" s="278">
        <f t="shared" si="6"/>
        <v>8760.7999999999993</v>
      </c>
    </row>
    <row r="194" spans="11:14" x14ac:dyDescent="0.2">
      <c r="K194" s="277">
        <v>234</v>
      </c>
      <c r="L194" s="277">
        <f t="shared" si="5"/>
        <v>44226</v>
      </c>
      <c r="M194" s="277">
        <v>189</v>
      </c>
      <c r="N194" s="278">
        <f t="shared" si="6"/>
        <v>8845.2000000000007</v>
      </c>
    </row>
    <row r="195" spans="11:14" x14ac:dyDescent="0.2">
      <c r="K195" s="277">
        <v>235</v>
      </c>
      <c r="L195" s="277">
        <f t="shared" si="5"/>
        <v>44650</v>
      </c>
      <c r="M195" s="277">
        <v>190</v>
      </c>
      <c r="N195" s="278">
        <f t="shared" si="6"/>
        <v>8930</v>
      </c>
    </row>
    <row r="196" spans="11:14" x14ac:dyDescent="0.2">
      <c r="K196" s="277">
        <v>236</v>
      </c>
      <c r="L196" s="277">
        <f t="shared" si="5"/>
        <v>45076</v>
      </c>
      <c r="M196" s="277">
        <v>191</v>
      </c>
      <c r="N196" s="278">
        <f t="shared" si="6"/>
        <v>9015.2000000000007</v>
      </c>
    </row>
    <row r="197" spans="11:14" x14ac:dyDescent="0.2">
      <c r="K197" s="277">
        <v>237</v>
      </c>
      <c r="L197" s="277">
        <f t="shared" si="5"/>
        <v>45504</v>
      </c>
      <c r="M197" s="277">
        <v>192</v>
      </c>
      <c r="N197" s="278">
        <f t="shared" si="6"/>
        <v>9100.7999999999993</v>
      </c>
    </row>
    <row r="198" spans="11:14" x14ac:dyDescent="0.2">
      <c r="K198" s="277">
        <v>238</v>
      </c>
      <c r="L198" s="277">
        <f t="shared" si="5"/>
        <v>45934</v>
      </c>
      <c r="M198" s="277">
        <v>193</v>
      </c>
      <c r="N198" s="278">
        <f t="shared" si="6"/>
        <v>9186.7999999999993</v>
      </c>
    </row>
    <row r="199" spans="11:14" x14ac:dyDescent="0.2">
      <c r="K199" s="277">
        <v>239</v>
      </c>
      <c r="L199" s="277">
        <f t="shared" ref="L199:L235" si="7">K199*M199</f>
        <v>46366</v>
      </c>
      <c r="M199" s="277">
        <v>194</v>
      </c>
      <c r="N199" s="278">
        <f t="shared" si="6"/>
        <v>9273.2000000000007</v>
      </c>
    </row>
    <row r="200" spans="11:14" x14ac:dyDescent="0.2">
      <c r="K200" s="277">
        <v>240</v>
      </c>
      <c r="L200" s="277">
        <f t="shared" si="7"/>
        <v>46800</v>
      </c>
      <c r="M200" s="277">
        <v>195</v>
      </c>
      <c r="N200" s="278">
        <f t="shared" si="6"/>
        <v>9360</v>
      </c>
    </row>
    <row r="201" spans="11:14" x14ac:dyDescent="0.2">
      <c r="K201" s="277">
        <v>241</v>
      </c>
      <c r="L201" s="277">
        <f t="shared" si="7"/>
        <v>47236</v>
      </c>
      <c r="M201" s="277">
        <v>196</v>
      </c>
      <c r="N201" s="278">
        <f t="shared" si="6"/>
        <v>9447.2000000000007</v>
      </c>
    </row>
    <row r="202" spans="11:14" x14ac:dyDescent="0.2">
      <c r="K202" s="277">
        <v>242</v>
      </c>
      <c r="L202" s="277">
        <f t="shared" si="7"/>
        <v>47674</v>
      </c>
      <c r="M202" s="277">
        <v>197</v>
      </c>
      <c r="N202" s="278">
        <f t="shared" si="6"/>
        <v>9534.7999999999993</v>
      </c>
    </row>
    <row r="203" spans="11:14" x14ac:dyDescent="0.2">
      <c r="K203" s="277">
        <v>243</v>
      </c>
      <c r="L203" s="277">
        <f t="shared" si="7"/>
        <v>48114</v>
      </c>
      <c r="M203" s="277">
        <v>198</v>
      </c>
      <c r="N203" s="278">
        <f t="shared" si="6"/>
        <v>9622.7999999999993</v>
      </c>
    </row>
    <row r="204" spans="11:14" x14ac:dyDescent="0.2">
      <c r="K204" s="277">
        <v>244</v>
      </c>
      <c r="L204" s="277">
        <f t="shared" si="7"/>
        <v>48556</v>
      </c>
      <c r="M204" s="277">
        <v>199</v>
      </c>
      <c r="N204" s="278">
        <f t="shared" si="6"/>
        <v>9711.2000000000007</v>
      </c>
    </row>
    <row r="205" spans="11:14" x14ac:dyDescent="0.2">
      <c r="K205" s="277">
        <v>245</v>
      </c>
      <c r="L205" s="277">
        <f t="shared" si="7"/>
        <v>49000</v>
      </c>
      <c r="M205" s="277">
        <v>200</v>
      </c>
      <c r="N205" s="278">
        <f t="shared" si="6"/>
        <v>9800</v>
      </c>
    </row>
    <row r="206" spans="11:14" x14ac:dyDescent="0.2">
      <c r="K206" s="277">
        <v>246</v>
      </c>
      <c r="L206" s="277">
        <f t="shared" si="7"/>
        <v>49446</v>
      </c>
      <c r="M206" s="277">
        <v>201</v>
      </c>
      <c r="N206" s="278">
        <f t="shared" si="6"/>
        <v>9889.2000000000007</v>
      </c>
    </row>
    <row r="207" spans="11:14" x14ac:dyDescent="0.2">
      <c r="K207" s="277">
        <v>247</v>
      </c>
      <c r="L207" s="277">
        <f t="shared" si="7"/>
        <v>49894</v>
      </c>
      <c r="M207" s="277">
        <v>202</v>
      </c>
      <c r="N207" s="278">
        <f t="shared" si="6"/>
        <v>9978.7999999999993</v>
      </c>
    </row>
    <row r="208" spans="11:14" x14ac:dyDescent="0.2">
      <c r="K208" s="277">
        <v>248</v>
      </c>
      <c r="L208" s="277">
        <f t="shared" si="7"/>
        <v>50344</v>
      </c>
      <c r="M208" s="277">
        <v>203</v>
      </c>
      <c r="N208" s="278">
        <f t="shared" si="6"/>
        <v>10068.799999999999</v>
      </c>
    </row>
    <row r="209" spans="11:14" x14ac:dyDescent="0.2">
      <c r="K209" s="277">
        <v>249</v>
      </c>
      <c r="L209" s="277">
        <f t="shared" si="7"/>
        <v>50796</v>
      </c>
      <c r="M209" s="277">
        <v>204</v>
      </c>
      <c r="N209" s="278">
        <f t="shared" si="6"/>
        <v>10159.200000000001</v>
      </c>
    </row>
    <row r="210" spans="11:14" x14ac:dyDescent="0.2">
      <c r="K210" s="277">
        <v>250</v>
      </c>
      <c r="L210" s="277">
        <f t="shared" si="7"/>
        <v>51250</v>
      </c>
      <c r="M210" s="277">
        <v>205</v>
      </c>
      <c r="N210" s="278">
        <f t="shared" si="6"/>
        <v>10250</v>
      </c>
    </row>
    <row r="211" spans="11:14" x14ac:dyDescent="0.2">
      <c r="K211" s="277">
        <v>251</v>
      </c>
      <c r="L211" s="277">
        <f t="shared" si="7"/>
        <v>51706</v>
      </c>
      <c r="M211" s="277">
        <v>206</v>
      </c>
      <c r="N211" s="278">
        <f t="shared" si="6"/>
        <v>10341.200000000001</v>
      </c>
    </row>
    <row r="212" spans="11:14" x14ac:dyDescent="0.2">
      <c r="K212" s="277">
        <v>252</v>
      </c>
      <c r="L212" s="277">
        <f t="shared" si="7"/>
        <v>52164</v>
      </c>
      <c r="M212" s="277">
        <v>207</v>
      </c>
      <c r="N212" s="278">
        <f t="shared" si="6"/>
        <v>10432.799999999999</v>
      </c>
    </row>
    <row r="213" spans="11:14" x14ac:dyDescent="0.2">
      <c r="K213" s="277">
        <v>253</v>
      </c>
      <c r="L213" s="277">
        <f t="shared" si="7"/>
        <v>52624</v>
      </c>
      <c r="M213" s="277">
        <v>208</v>
      </c>
      <c r="N213" s="278">
        <f t="shared" si="6"/>
        <v>10524.8</v>
      </c>
    </row>
    <row r="214" spans="11:14" x14ac:dyDescent="0.2">
      <c r="K214" s="277">
        <v>254</v>
      </c>
      <c r="L214" s="277">
        <f t="shared" si="7"/>
        <v>53086</v>
      </c>
      <c r="M214" s="277">
        <v>209</v>
      </c>
      <c r="N214" s="278">
        <f t="shared" si="6"/>
        <v>10617.2</v>
      </c>
    </row>
    <row r="215" spans="11:14" x14ac:dyDescent="0.2">
      <c r="K215" s="277">
        <v>255</v>
      </c>
      <c r="L215" s="277">
        <f t="shared" si="7"/>
        <v>53550</v>
      </c>
      <c r="M215" s="277">
        <v>210</v>
      </c>
      <c r="N215" s="278">
        <f t="shared" si="6"/>
        <v>10710</v>
      </c>
    </row>
    <row r="216" spans="11:14" x14ac:dyDescent="0.2">
      <c r="K216" s="277">
        <v>256</v>
      </c>
      <c r="L216" s="277">
        <f t="shared" si="7"/>
        <v>54016</v>
      </c>
      <c r="M216" s="277">
        <v>211</v>
      </c>
      <c r="N216" s="278">
        <f t="shared" si="6"/>
        <v>10803.2</v>
      </c>
    </row>
    <row r="217" spans="11:14" x14ac:dyDescent="0.2">
      <c r="K217" s="277">
        <v>257</v>
      </c>
      <c r="L217" s="277">
        <f t="shared" si="7"/>
        <v>54484</v>
      </c>
      <c r="M217" s="277">
        <v>212</v>
      </c>
      <c r="N217" s="278">
        <f t="shared" si="6"/>
        <v>10896.8</v>
      </c>
    </row>
    <row r="218" spans="11:14" x14ac:dyDescent="0.2">
      <c r="K218" s="277">
        <v>258</v>
      </c>
      <c r="L218" s="277">
        <f t="shared" si="7"/>
        <v>54954</v>
      </c>
      <c r="M218" s="277">
        <v>213</v>
      </c>
      <c r="N218" s="278">
        <f t="shared" si="6"/>
        <v>10990.8</v>
      </c>
    </row>
    <row r="219" spans="11:14" x14ac:dyDescent="0.2">
      <c r="K219" s="277">
        <v>259</v>
      </c>
      <c r="L219" s="277">
        <f t="shared" si="7"/>
        <v>55426</v>
      </c>
      <c r="M219" s="277">
        <v>214</v>
      </c>
      <c r="N219" s="278">
        <f t="shared" si="6"/>
        <v>11085.2</v>
      </c>
    </row>
    <row r="220" spans="11:14" x14ac:dyDescent="0.2">
      <c r="K220" s="277">
        <v>260</v>
      </c>
      <c r="L220" s="277">
        <f t="shared" si="7"/>
        <v>55900</v>
      </c>
      <c r="M220" s="277">
        <v>215</v>
      </c>
      <c r="N220" s="278">
        <f t="shared" si="6"/>
        <v>11180</v>
      </c>
    </row>
    <row r="221" spans="11:14" x14ac:dyDescent="0.2">
      <c r="K221" s="277">
        <v>261</v>
      </c>
      <c r="L221" s="277">
        <f t="shared" si="7"/>
        <v>56376</v>
      </c>
      <c r="M221" s="277">
        <v>216</v>
      </c>
      <c r="N221" s="278">
        <f t="shared" si="6"/>
        <v>11275.2</v>
      </c>
    </row>
    <row r="222" spans="11:14" x14ac:dyDescent="0.2">
      <c r="K222" s="277">
        <v>262</v>
      </c>
      <c r="L222" s="277">
        <f t="shared" si="7"/>
        <v>56854</v>
      </c>
      <c r="M222" s="277">
        <v>217</v>
      </c>
      <c r="N222" s="278">
        <f t="shared" si="6"/>
        <v>11370.8</v>
      </c>
    </row>
    <row r="223" spans="11:14" x14ac:dyDescent="0.2">
      <c r="K223" s="277">
        <v>263</v>
      </c>
      <c r="L223" s="277">
        <f t="shared" si="7"/>
        <v>57334</v>
      </c>
      <c r="M223" s="277">
        <v>218</v>
      </c>
      <c r="N223" s="278">
        <f t="shared" si="6"/>
        <v>11466.8</v>
      </c>
    </row>
    <row r="224" spans="11:14" x14ac:dyDescent="0.2">
      <c r="K224" s="277">
        <v>264</v>
      </c>
      <c r="L224" s="277">
        <f t="shared" si="7"/>
        <v>57816</v>
      </c>
      <c r="M224" s="277">
        <v>219</v>
      </c>
      <c r="N224" s="278">
        <f t="shared" si="6"/>
        <v>11563.2</v>
      </c>
    </row>
    <row r="225" spans="11:14" x14ac:dyDescent="0.2">
      <c r="K225" s="277">
        <v>265</v>
      </c>
      <c r="L225" s="277">
        <f t="shared" si="7"/>
        <v>58300</v>
      </c>
      <c r="M225" s="277">
        <v>220</v>
      </c>
      <c r="N225" s="278">
        <f t="shared" si="6"/>
        <v>11660</v>
      </c>
    </row>
    <row r="226" spans="11:14" x14ac:dyDescent="0.2">
      <c r="K226" s="277">
        <v>266</v>
      </c>
      <c r="L226" s="277">
        <f t="shared" si="7"/>
        <v>58786</v>
      </c>
      <c r="M226" s="277">
        <v>221</v>
      </c>
      <c r="N226" s="278">
        <f t="shared" si="6"/>
        <v>11757.2</v>
      </c>
    </row>
    <row r="227" spans="11:14" x14ac:dyDescent="0.2">
      <c r="K227" s="277">
        <v>267</v>
      </c>
      <c r="L227" s="277">
        <f t="shared" si="7"/>
        <v>59274</v>
      </c>
      <c r="M227" s="277">
        <v>222</v>
      </c>
      <c r="N227" s="278">
        <f t="shared" si="6"/>
        <v>11854.8</v>
      </c>
    </row>
    <row r="228" spans="11:14" x14ac:dyDescent="0.2">
      <c r="K228" s="277">
        <v>268</v>
      </c>
      <c r="L228" s="277">
        <f t="shared" si="7"/>
        <v>59764</v>
      </c>
      <c r="M228" s="277">
        <v>223</v>
      </c>
      <c r="N228" s="278">
        <f t="shared" si="6"/>
        <v>11952.8</v>
      </c>
    </row>
    <row r="229" spans="11:14" x14ac:dyDescent="0.2">
      <c r="K229" s="277">
        <v>269</v>
      </c>
      <c r="L229" s="277">
        <f t="shared" si="7"/>
        <v>60256</v>
      </c>
      <c r="M229" s="277">
        <v>224</v>
      </c>
      <c r="N229" s="278">
        <f t="shared" si="6"/>
        <v>12051.2</v>
      </c>
    </row>
    <row r="230" spans="11:14" x14ac:dyDescent="0.2">
      <c r="K230" s="277">
        <v>270</v>
      </c>
      <c r="L230" s="277">
        <f t="shared" si="7"/>
        <v>60750</v>
      </c>
      <c r="M230" s="277">
        <v>225</v>
      </c>
      <c r="N230" s="278">
        <f t="shared" si="6"/>
        <v>12150</v>
      </c>
    </row>
    <row r="231" spans="11:14" x14ac:dyDescent="0.2">
      <c r="K231" s="277">
        <v>271</v>
      </c>
      <c r="L231" s="277">
        <f t="shared" si="7"/>
        <v>61246</v>
      </c>
      <c r="M231" s="277">
        <v>226</v>
      </c>
      <c r="N231" s="278">
        <f t="shared" si="6"/>
        <v>12249.2</v>
      </c>
    </row>
    <row r="232" spans="11:14" x14ac:dyDescent="0.2">
      <c r="K232" s="277">
        <v>272</v>
      </c>
      <c r="L232" s="277">
        <f t="shared" si="7"/>
        <v>61744</v>
      </c>
      <c r="M232" s="277">
        <v>227</v>
      </c>
      <c r="N232" s="278">
        <f t="shared" si="6"/>
        <v>12348.8</v>
      </c>
    </row>
    <row r="233" spans="11:14" x14ac:dyDescent="0.2">
      <c r="K233" s="277">
        <v>273</v>
      </c>
      <c r="L233" s="277">
        <f t="shared" si="7"/>
        <v>62244</v>
      </c>
      <c r="M233" s="277">
        <v>228</v>
      </c>
      <c r="N233" s="278">
        <f t="shared" si="6"/>
        <v>12448.8</v>
      </c>
    </row>
    <row r="234" spans="11:14" x14ac:dyDescent="0.2">
      <c r="K234" s="277">
        <v>274</v>
      </c>
      <c r="L234" s="277">
        <f t="shared" si="7"/>
        <v>62746</v>
      </c>
      <c r="M234" s="277">
        <v>229</v>
      </c>
      <c r="N234" s="278">
        <f t="shared" si="6"/>
        <v>12549.2</v>
      </c>
    </row>
    <row r="235" spans="11:14" x14ac:dyDescent="0.2">
      <c r="K235" s="277">
        <v>275</v>
      </c>
      <c r="L235" s="277">
        <f t="shared" si="7"/>
        <v>63250</v>
      </c>
      <c r="M235" s="277">
        <v>230</v>
      </c>
      <c r="N235" s="278">
        <f t="shared" si="6"/>
        <v>12650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CONTROL</vt:lpstr>
      <vt:lpstr>Sheet5</vt:lpstr>
      <vt:lpstr>CONTROL (2)</vt:lpstr>
      <vt:lpstr>Sheet2</vt:lpstr>
      <vt:lpstr>Sheet3</vt:lpstr>
      <vt:lpstr>Sheet1</vt:lpstr>
      <vt:lpstr>Sheet4</vt:lpstr>
      <vt:lpstr>Sheet 5</vt:lpstr>
      <vt:lpstr>Sheet8</vt:lpstr>
      <vt:lpstr>Sheet4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Aubrey</dc:creator>
  <cp:keywords/>
  <dc:description/>
  <cp:lastModifiedBy>Aubrey</cp:lastModifiedBy>
  <cp:revision/>
  <dcterms:created xsi:type="dcterms:W3CDTF">2016-12-23T14:04:28Z</dcterms:created>
  <dcterms:modified xsi:type="dcterms:W3CDTF">2021-01-01T14:28:29Z</dcterms:modified>
  <cp:category/>
  <cp:contentStatus/>
</cp:coreProperties>
</file>